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relk\Documents\משרד התרבות\פסטיבל קאן 2017\"/>
    </mc:Choice>
  </mc:AlternateContent>
  <bookViews>
    <workbookView xWindow="0" yWindow="255" windowWidth="20400" windowHeight="7500" tabRatio="577" activeTab="2"/>
  </bookViews>
  <sheets>
    <sheet name="תנאי-סף" sheetId="1" r:id="rId1"/>
    <sheet name="איכות" sheetId="8" r:id="rId2"/>
    <sheet name="ראיון ופרזנטציה" sheetId="10" r:id="rId3"/>
    <sheet name="שביעות רצון לקוחות קודמים" sheetId="9" r:id="rId4"/>
    <sheet name="מחיר וסיכום" sheetId="6" r:id="rId5"/>
  </sheets>
  <definedNames>
    <definedName name="_Ref173487267" localSheetId="0">'תנאי-סף'!#REF!</definedName>
    <definedName name="_Ref179538436" localSheetId="0">'תנאי-סף'!#REF!</definedName>
    <definedName name="_Ref263083897" localSheetId="0">'תנאי-סף'!$C$9</definedName>
    <definedName name="_Ref274737718" localSheetId="0">'תנאי-סף'!$C$10</definedName>
    <definedName name="_Ref274737979" localSheetId="0">'תנאי-סף'!#REF!</definedName>
    <definedName name="_Ref295727242" localSheetId="0">'תנאי-סף'!$C$11</definedName>
    <definedName name="_Ref296892065" localSheetId="0">'תנאי-סף'!$C$14</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4156" localSheetId="0">'תנאי-סף'!$C$14</definedName>
    <definedName name="_Ref299615356" localSheetId="0">'תנאי-סף'!#REF!</definedName>
    <definedName name="_Ref299617500" localSheetId="0">'תנאי-סף'!#REF!</definedName>
    <definedName name="_Ref304923103" localSheetId="0">'תנאי-סף'!$C$10</definedName>
    <definedName name="_Ref304980088" localSheetId="0">'תנאי-סף'!#REF!</definedName>
    <definedName name="_Ref306772740" localSheetId="0">'תנאי-סף'!#REF!</definedName>
    <definedName name="_Ref315969559" localSheetId="0">'תנאי-סף'!$C$12</definedName>
    <definedName name="_Ref316295880" localSheetId="0">'תנאי-סף'!$C$31</definedName>
    <definedName name="_Ref316372399" localSheetId="0">'תנאי-סף'!#REF!</definedName>
    <definedName name="_Ref329872137" localSheetId="0">'תנאי-סף'!#REF!</definedName>
    <definedName name="_Ref373241086" localSheetId="0">'תנאי-סף'!$C$13</definedName>
    <definedName name="_Ref374524676" localSheetId="0">'תנאי-סף'!$C$9</definedName>
    <definedName name="_Ref375118806" localSheetId="0">'תנאי-סף'!$C$14</definedName>
    <definedName name="_Ref414963483" localSheetId="0">'תנאי-סף'!#REF!</definedName>
    <definedName name="_Ref416103278" localSheetId="0">'תנאי-סף'!#REF!</definedName>
    <definedName name="_Ref421107478" localSheetId="0">'תנאי-סף'!#REF!</definedName>
    <definedName name="_xlnm.Print_Area" localSheetId="0">'תנאי-סף'!$A$1:$H$37</definedName>
  </definedNames>
  <calcPr calcId="152511"/>
</workbook>
</file>

<file path=xl/calcChain.xml><?xml version="1.0" encoding="utf-8"?>
<calcChain xmlns="http://schemas.openxmlformats.org/spreadsheetml/2006/main">
  <c r="G10" i="8" l="1"/>
  <c r="I10" i="8"/>
  <c r="K10" i="8"/>
  <c r="E10" i="8"/>
  <c r="E3" i="6" l="1"/>
  <c r="E12" i="6" s="1"/>
  <c r="F3" i="6"/>
  <c r="F12" i="6" s="1"/>
  <c r="G3" i="6"/>
  <c r="G12" i="6" s="1"/>
  <c r="D3" i="6"/>
  <c r="D12" i="6" s="1"/>
  <c r="E5" i="6"/>
  <c r="E14" i="6" s="1"/>
  <c r="F5" i="6"/>
  <c r="G5" i="6"/>
  <c r="G14" i="6" s="1"/>
  <c r="F14" i="6"/>
  <c r="J11" i="8" l="1"/>
  <c r="G13" i="6" s="1"/>
  <c r="G15" i="6" s="1"/>
  <c r="F11" i="8"/>
  <c r="E13" i="6" s="1"/>
  <c r="E15" i="6" s="1"/>
  <c r="H11" i="8"/>
  <c r="F13" i="6" s="1"/>
  <c r="F15" i="6" s="1"/>
  <c r="D11" i="8"/>
  <c r="G8" i="8"/>
  <c r="I8" i="8"/>
  <c r="K8" i="8"/>
  <c r="E8" i="8"/>
  <c r="J13" i="10"/>
  <c r="H13" i="10"/>
  <c r="F13" i="10"/>
  <c r="E12" i="10"/>
  <c r="F12" i="10"/>
  <c r="G12" i="10"/>
  <c r="H12" i="10"/>
  <c r="I12" i="10"/>
  <c r="J12" i="10"/>
  <c r="K12" i="10"/>
  <c r="D12" i="10"/>
  <c r="D13" i="10" s="1"/>
  <c r="D13" i="9"/>
  <c r="E13" i="9"/>
  <c r="E8" i="1"/>
  <c r="F8" i="1"/>
  <c r="G8" i="1"/>
  <c r="K9" i="8" l="1"/>
  <c r="I9" i="8"/>
  <c r="G9" i="8"/>
  <c r="E9" i="8"/>
  <c r="K7" i="8"/>
  <c r="K6" i="8"/>
  <c r="K5" i="8"/>
  <c r="I7" i="8"/>
  <c r="I6" i="8"/>
  <c r="I5" i="8"/>
  <c r="G7" i="8"/>
  <c r="G6" i="8"/>
  <c r="G5" i="8"/>
  <c r="E6" i="8"/>
  <c r="E7" i="8"/>
  <c r="E5" i="8"/>
  <c r="F13" i="9" l="1"/>
  <c r="G13" i="9"/>
  <c r="H13" i="9"/>
  <c r="I13" i="9"/>
  <c r="J13" i="9"/>
  <c r="K13" i="9"/>
  <c r="D14" i="9" l="1"/>
  <c r="E15" i="9" s="1"/>
  <c r="D12" i="8" s="1"/>
  <c r="J14" i="9"/>
  <c r="K15" i="9" s="1"/>
  <c r="F14" i="9"/>
  <c r="G15" i="9" s="1"/>
  <c r="H14" i="9"/>
  <c r="I15" i="9" s="1"/>
  <c r="J12" i="8" s="1"/>
  <c r="H12" i="8" l="1"/>
  <c r="F12" i="8"/>
  <c r="C13" i="9" l="1"/>
  <c r="D13" i="6" l="1"/>
  <c r="D8" i="1" l="1"/>
  <c r="B15" i="6" l="1"/>
  <c r="D5" i="6"/>
  <c r="D14" i="6" s="1"/>
  <c r="D15" i="6" s="1"/>
  <c r="F16" i="6" l="1"/>
  <c r="G16" i="6"/>
  <c r="E16" i="6"/>
  <c r="D16" i="6"/>
</calcChain>
</file>

<file path=xl/sharedStrings.xml><?xml version="1.0" encoding="utf-8"?>
<sst xmlns="http://schemas.openxmlformats.org/spreadsheetml/2006/main" count="163" uniqueCount="129">
  <si>
    <t>מס' סעיף</t>
  </si>
  <si>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</si>
  <si>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</si>
  <si>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</si>
  <si>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משקל</t>
  </si>
  <si>
    <t>משקל בציון האיכות</t>
  </si>
  <si>
    <t>ניקוד</t>
  </si>
  <si>
    <t>סה"כ ציון איכות</t>
  </si>
  <si>
    <t>הצעת המחיר</t>
  </si>
  <si>
    <t>ציון מחיר מנורמל</t>
  </si>
  <si>
    <t>ציון איכות</t>
  </si>
  <si>
    <t>ציון מחיר</t>
  </si>
  <si>
    <t>סה"כ ציון</t>
  </si>
  <si>
    <t>מחיר</t>
  </si>
  <si>
    <t>שקלול ציונים סופיים</t>
  </si>
  <si>
    <t>רכיב</t>
  </si>
  <si>
    <t>דירוג המציעים</t>
  </si>
  <si>
    <t>נימוק/ציון גלם</t>
  </si>
  <si>
    <t>שם איש הקשר:</t>
  </si>
  <si>
    <t>טלפון:</t>
  </si>
  <si>
    <t>כתובת דוא"ל</t>
  </si>
  <si>
    <t>נימוק / ציון גלם</t>
  </si>
  <si>
    <t/>
  </si>
  <si>
    <t>תנאי סף מנהליים</t>
  </si>
  <si>
    <t>מס' סעיף:</t>
  </si>
  <si>
    <t>קריטריון:</t>
  </si>
  <si>
    <t>מס"ד:</t>
  </si>
  <si>
    <t>שם המציע:</t>
  </si>
  <si>
    <t>המציע הינו עמותה או גוף משפטי מאוגד הרשום ברשם רשמי ו/או עוסק מורשה.</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</si>
  <si>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</si>
  <si>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המציע:</t>
  </si>
  <si>
    <t>עמידה בלוחות זמנים</t>
  </si>
  <si>
    <t>המלצות מלקוחות</t>
  </si>
  <si>
    <t>פרטי הממליץ</t>
  </si>
  <si>
    <t>הלקוח/חברה:</t>
  </si>
  <si>
    <t>איש הקשר :</t>
  </si>
  <si>
    <t>טלפון 1:</t>
  </si>
  <si>
    <t>טלפון 2:</t>
  </si>
  <si>
    <t>פרמטרים (ציון מ 1-10)</t>
  </si>
  <si>
    <t>סה"כ ניקוד לאיכות</t>
  </si>
  <si>
    <t>`</t>
  </si>
  <si>
    <t>ממליץ 1</t>
  </si>
  <si>
    <t>ממליץ 2</t>
  </si>
  <si>
    <t>מציע 1</t>
  </si>
  <si>
    <t>מציע 2</t>
  </si>
  <si>
    <t>מציע 3</t>
  </si>
  <si>
    <t>מציע 4</t>
  </si>
  <si>
    <t>ניקוד לכל ממליץ:</t>
  </si>
  <si>
    <r>
      <t xml:space="preserve">מעבר סף איכות </t>
    </r>
    <r>
      <rPr>
        <b/>
        <u/>
        <sz val="14"/>
        <rFont val="David"/>
        <family val="2"/>
        <charset val="177"/>
      </rPr>
      <t>כולל</t>
    </r>
  </si>
  <si>
    <t>8.1</t>
  </si>
  <si>
    <t>8</t>
  </si>
  <si>
    <t>8.2</t>
  </si>
  <si>
    <t>8.3</t>
  </si>
  <si>
    <t>8.4</t>
  </si>
  <si>
    <t>8.5</t>
  </si>
  <si>
    <t>8.6</t>
  </si>
  <si>
    <t>8.7</t>
  </si>
  <si>
    <t>תנאי סף למפיק מטעם המציע</t>
  </si>
  <si>
    <t>9.1.1</t>
  </si>
  <si>
    <t>9.1.2</t>
  </si>
  <si>
    <t>9.1.3</t>
  </si>
  <si>
    <t>9.1.4</t>
  </si>
  <si>
    <t>9.1.5</t>
  </si>
  <si>
    <t>9.1.6</t>
  </si>
  <si>
    <t>9.1.7</t>
  </si>
  <si>
    <t>9.1.8</t>
  </si>
  <si>
    <t>9.1.9</t>
  </si>
  <si>
    <t>9.1.10</t>
  </si>
  <si>
    <t>9.1.11</t>
  </si>
  <si>
    <t>9.1.12</t>
  </si>
  <si>
    <t>9.1.13</t>
  </si>
  <si>
    <t>9.1.14</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</si>
  <si>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</si>
  <si>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9.2.</t>
  </si>
  <si>
    <t>9.2.1</t>
  </si>
  <si>
    <t>9.2.2</t>
  </si>
  <si>
    <t>9.2.3</t>
  </si>
  <si>
    <t>9.2.4</t>
  </si>
  <si>
    <t>מסמכים ייחודיים למכרז</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</si>
  <si>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‎8.4 לעיל. אם המציע הוא עמותה, עליו להעביר אישור ניהול תקין מטעם רשם העמותות, תקף למועד הגשת ההצעה. </t>
  </si>
  <si>
    <t>אם המציע הוא תאגיד, יצורף בנוסף אישור עו"ד או רו"ח על היות החתומים בשמו על מסמכי המכרז רשאים לחייב את המציע בחתימתם.</t>
  </si>
  <si>
    <t xml:space="preserve">אישור לפי חוק עסקאות גופים ציבוריים, בדבר ניהול פנקסי חשבונות ורשומות, כשהוא תקף, להוכחת העמידה בתנאי הסף שבסעיף 8.2 לעיל. </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</si>
  <si>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</si>
  <si>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 xml:space="preserve"> מסמך בשפה העברית המתאר את פרופיל המציע. </t>
  </si>
  <si>
    <t>קורות חיים ומסמכים המעידים על הכשרתו וניסיונו של המפיק המוצע.</t>
  </si>
  <si>
    <t>שביעות רצון לקוחות קודמים מהמפיק</t>
  </si>
  <si>
    <t>ראה לשונית- "שביעות רצון לקוחות קודמים".</t>
  </si>
  <si>
    <t>רמה מקצועית</t>
  </si>
  <si>
    <t>רמת שירות</t>
  </si>
  <si>
    <t>גמישות לשינויים</t>
  </si>
  <si>
    <t>מראיין 1</t>
  </si>
  <si>
    <t>מראיין 2</t>
  </si>
  <si>
    <t>ראיון עם המפיק ונציג המפיק</t>
  </si>
  <si>
    <t>ח.פ.</t>
  </si>
  <si>
    <t>ערבות בנקאית להבטחת קיום תנאי המכרז,  לצורך הוכחת עמידה בתנאי הסף המפורט בסעיף 8.6. לעיל (נספח ג'2).</t>
  </si>
  <si>
    <t>פרטים אודות ניסיונו של המפיק כנדרש בסעיף 8.7. לעיל. הניסיון הנדרש עפ"י סעיף זה יפורט ברשימה כרונולוגית מלאה של העבודות שבוצעו במהלך שנות הניסיון, כולל רשימת הלקוחות שקיבלו שירות זה או דומה לו מהמפיק, תוך ציון שם הלקוח, שם איש הקשר ומספר הטלפון שלו (נספח ב'2).</t>
  </si>
  <si>
    <t>ראיון ופרזנטציה</t>
  </si>
  <si>
    <t xml:space="preserve">(א) התרשמות מניסיונו של המפיק בהפקת ביתנים ותערוכות </t>
  </si>
  <si>
    <t xml:space="preserve">(ב) הקונספט המוצע למיתוג הביתן </t>
  </si>
  <si>
    <t xml:space="preserve">(ג) דרכים אופרטיביות לקידום הקולנוע הישראלי - ייבחנו מספר הדרכים המוצעות ומגוון </t>
  </si>
  <si>
    <t xml:space="preserve">(ד) התרשמות מהמעצב ומההצעה הראשונית לעיצוב הביתן </t>
  </si>
  <si>
    <t xml:space="preserve">(ה) התרשמות כללית </t>
  </si>
  <si>
    <t>ראה לשונית- "ראיון ופרזנטציה".</t>
  </si>
  <si>
    <t>ניסיון מעצב הפנים המוצע (2.5 נק' לכל עיצוב ביתן / תערוכה)</t>
  </si>
  <si>
    <r>
      <t xml:space="preserve">ניסיון קודם של המפיק - </t>
    </r>
    <r>
      <rPr>
        <u/>
        <sz val="12"/>
        <rFont val="David"/>
        <family val="2"/>
        <charset val="177"/>
      </rPr>
      <t>מספר</t>
    </r>
    <r>
      <rPr>
        <sz val="12"/>
        <rFont val="David"/>
        <family val="2"/>
        <charset val="177"/>
      </rPr>
      <t xml:space="preserve"> אירועים העומדים בתנאי הסף, מעבר לנדרש (6 נק' לאירוע)</t>
    </r>
  </si>
  <si>
    <t>תצהיר בדבר היעדר הרשעות לפי חוק עובדים זרים וחוק שכר מינימום חתום ע"י עו"ד (נספח ב4).</t>
  </si>
  <si>
    <t xml:space="preserve"> התחייבות ואישור המציע לקיום החקיקה בתחום העסקת עובדים חתומה ע"י עו"ד (נספח ב5).</t>
  </si>
  <si>
    <t>התחייבות לשמירת סודיות ולמניעת ניגוד עניינים (נספח ב6).</t>
  </si>
  <si>
    <t xml:space="preserve">הצהרה על שימוש בתוכנות מקוריות (נספח ב7). </t>
  </si>
  <si>
    <t xml:space="preserve">אם המציע הוא תאגיד - במועד הגשת ההצעה המציע אינו בעל חובות אגרה שנתית לרשות  התאגידים בגין שנת 2015 או מוקדם מכך. כמו כן, אינו מוגדר כ"חברה מפרה" ו/או לא נשלחה  אליו התראה על היותו "חברה מפרה" כאמור בסעיף 362א' לחוק החברות, התשנ"ט 1999. </t>
  </si>
  <si>
    <t>המציע בעל מחזור עסקים שנתי ממוצע של 1,000,000 ₪ לכל הפחות – בשלוש השנים האחרונות (2012-2015)</t>
  </si>
  <si>
    <t>9.1.15</t>
  </si>
  <si>
    <t>פרטים אודות ניסיונו של מעצב הפנים המוצע על ידי המפיק בעיצוב תערוכות / ביתנים.</t>
  </si>
  <si>
    <t xml:space="preserve">פרטים אודות ניסיונו של משרד היח"צ המוצע על ידי המפיק במתן שירותי יח"צ באירועי קולנוע בינ"ל. </t>
  </si>
  <si>
    <t>הצעה ראשונית לתכנית מיתוג, הכוללת קונספט למיתוג ביתן הקולנוע הישראלי בקאן ולעיצובו. ההצעה תכלול את חזונו ותפישת עולמו של המציע לגבי האירוע, צעדים אופרטיביים לקידומו של הקולנוע הישראלי במהלך הפסטיבל וימי ההכנות, וכן הצעות לאופן יישומם של כל הנ"ל בעיצוב הביתן.</t>
  </si>
  <si>
    <t>משתתפים מטעם המציע:</t>
  </si>
  <si>
    <t>מראיינים:</t>
  </si>
  <si>
    <t>ציון כולל למראיין:</t>
  </si>
  <si>
    <t>ציון כולל:</t>
  </si>
  <si>
    <r>
      <t xml:space="preserve">ערבות הצעה- על המציע לצרף להצעתו ערבות בנקאית לא צמודה, בלתי-מותנית וברת חילוט על סך של 35,000 ₪ על שם המציע שתהיה בתוקף עד לתאריך 14/5/17 בהתאם לסכום וע"פ הנוסח האמורים בנספח ב' 3. ערבות זו תוחזר למציעים שלא יזכו במכרז. המציע שיזכה במכרז יחליף ערבות זו בערבות לביצוע החוזה כנדרש להלן. </t>
    </r>
    <r>
      <rPr>
        <b/>
        <sz val="12"/>
        <color theme="1"/>
        <rFont val="David"/>
        <family val="2"/>
        <charset val="177"/>
      </rPr>
      <t>הצעה שתכלול ערבות אשר אינה עומדת בדרישה של סכום הערבות ו/או תוקף ו/או נוסח  תואם תיפסל על הסף.</t>
    </r>
  </si>
  <si>
    <t xml:space="preserve">המפיק הפיק בחמש השנים האחרונות לפחות שני אירועים (2). בכל שלושת אירועים אלה התקיימו התנאים הבאים:
8.7.1.  במסגרת האירוע המפיק הפיק ועיצב ביתנים מקצועיים / ביתנים לקידום מכירות / ביתנים ייצוגיים
8.7.2. עלות ההפקה לא פחתה מ-500,000 ₪ כולל מע"מ.
8.7.3.  נערך במשך שלושה רצופים לפחות.
8.7.4. לפחות אחד מבין האירועים הללו היה אירוע בינלאומי בהשתתפות נציגים ממדינות שונות.
</t>
  </si>
  <si>
    <t xml:space="preserve">חוברת הצעה מלאה וחתומה כנדרש בסעיף10.1 להלן. </t>
  </si>
  <si>
    <t xml:space="preserve"> אם המציע הוא תאגיד - יצרף נסח חברה/שותפות עדכני מרשות התאגידים, לצורך הוכחת עמידה בתנאי הסף שבסעיף ‎8.4. הנסח ניתן להפקה דרך אתר האינטרנט של רשות התאגידים, שכתובתו: Taagidim.justice.gov.il בלחיצה על הכותרת "הפקת נסח חברה".</t>
  </si>
  <si>
    <t>רשימת הפרטים בהצעת המציע, שהמציע מעוניין שיהיו חסויים במידה והוא יזכה. עפ"י האמור בסעיף ‏21.10 לפרק זה.</t>
  </si>
  <si>
    <r>
      <t xml:space="preserve">ניסיון קודם של המפיק - </t>
    </r>
    <r>
      <rPr>
        <b/>
        <sz val="12"/>
        <rFont val="David"/>
        <family val="2"/>
      </rPr>
      <t xml:space="preserve">מאפייני </t>
    </r>
    <r>
      <rPr>
        <sz val="12"/>
        <rFont val="David"/>
        <family val="2"/>
      </rPr>
      <t xml:space="preserve">האירועים (אירועים </t>
    </r>
    <r>
      <rPr>
        <b/>
        <sz val="12"/>
        <rFont val="David"/>
        <family val="2"/>
      </rPr>
      <t>בחו"ל</t>
    </r>
    <r>
      <rPr>
        <sz val="12"/>
        <rFont val="David"/>
        <family val="2"/>
      </rPr>
      <t>) (2 נק' לאירוע)</t>
    </r>
  </si>
  <si>
    <r>
      <t xml:space="preserve">ניסיון קודם של המפיק </t>
    </r>
    <r>
      <rPr>
        <b/>
        <sz val="12"/>
        <rFont val="David"/>
        <family val="2"/>
      </rPr>
      <t>-מאפייני</t>
    </r>
    <r>
      <rPr>
        <sz val="12"/>
        <rFont val="David"/>
        <family val="2"/>
        <charset val="177"/>
      </rPr>
      <t xml:space="preserve"> האירועים (אירועים בתחום </t>
    </r>
    <r>
      <rPr>
        <b/>
        <sz val="12"/>
        <rFont val="David"/>
        <family val="2"/>
        <charset val="177"/>
      </rPr>
      <t>הקולנוע</t>
    </r>
    <r>
      <rPr>
        <sz val="12"/>
        <rFont val="David"/>
        <family val="2"/>
        <charset val="177"/>
      </rPr>
      <t>) (1 נק' לאירוע)</t>
    </r>
  </si>
  <si>
    <t>13.6.1.</t>
  </si>
  <si>
    <t>13.6.2.</t>
  </si>
  <si>
    <t>13.6.3.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</si>
</sst>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 #,##0"/>
  </numFmts>
  <fonts count="31"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Times New Roman"/>
      <family val="1"/>
      <scheme val="major"/>
    </font>
    <font>
      <b/>
      <sz val="13"/>
      <color theme="1"/>
      <name val="David"/>
      <family val="2"/>
      <charset val="177"/>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u/>
      <sz val="11"/>
      <color theme="10"/>
      <name val="Arial"/>
      <family val="2"/>
      <charset val="177"/>
      <scheme val="minor"/>
    </font>
    <font>
      <b/>
      <sz val="14"/>
      <name val="David"/>
      <family val="2"/>
      <charset val="177"/>
    </font>
    <font>
      <b/>
      <sz val="12"/>
      <name val="David"/>
      <family val="2"/>
      <charset val="177"/>
    </font>
    <font>
      <sz val="12"/>
      <name val="David"/>
      <family val="2"/>
      <charset val="177"/>
    </font>
    <font>
      <b/>
      <sz val="11"/>
      <name val="David"/>
      <family val="2"/>
      <charset val="177"/>
    </font>
    <font>
      <sz val="11"/>
      <name val="David"/>
      <family val="2"/>
      <charset val="177"/>
    </font>
    <font>
      <b/>
      <sz val="11"/>
      <color theme="1"/>
      <name val="Arial"/>
      <family val="2"/>
      <charset val="177"/>
      <scheme val="minor"/>
    </font>
    <font>
      <sz val="11"/>
      <name val="Arial"/>
      <family val="2"/>
    </font>
    <font>
      <b/>
      <sz val="12"/>
      <color theme="4" tint="0.79998168889431442"/>
      <name val="David"/>
      <family val="2"/>
      <charset val="177"/>
    </font>
    <font>
      <b/>
      <u/>
      <sz val="12"/>
      <color theme="1"/>
      <name val="David"/>
      <family val="2"/>
      <charset val="177"/>
    </font>
    <font>
      <b/>
      <u/>
      <sz val="14"/>
      <name val="David"/>
      <family val="2"/>
      <charset val="177"/>
    </font>
    <font>
      <sz val="12"/>
      <name val="Arial"/>
      <family val="2"/>
      <scheme val="minor"/>
    </font>
    <font>
      <sz val="10"/>
      <name val="David"/>
      <family val="2"/>
      <charset val="177"/>
    </font>
    <font>
      <u/>
      <sz val="12"/>
      <name val="David"/>
      <family val="2"/>
      <charset val="177"/>
    </font>
    <font>
      <sz val="10"/>
      <name val="Arial"/>
      <family val="2"/>
      <scheme val="minor"/>
    </font>
    <font>
      <sz val="10"/>
      <color theme="1"/>
      <name val="Arial"/>
      <family val="2"/>
      <charset val="177"/>
      <scheme val="minor"/>
    </font>
    <font>
      <sz val="12"/>
      <name val="David"/>
      <family val="2"/>
    </font>
    <font>
      <b/>
      <sz val="12"/>
      <name val="David"/>
      <family val="2"/>
    </font>
  </fonts>
  <fills count="2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2" tint="-0.4999847407452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rgb="FF00B0F0"/>
        <bgColor indexed="64"/>
      </patternFill>
    </fill>
    <fill>
      <patternFill patternType="solid">
        <fgColor theme="6" tint="0.39997558519241921"/>
        <bgColor indexed="64"/>
      </patternFill>
    </fill>
    <fill>
      <patternFill patternType="solid">
        <fgColor rgb="FFFFC000"/>
        <bgColor indexed="64"/>
      </patternFill>
    </fill>
  </fills>
  <borders count="68">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medium">
        <color indexed="64"/>
      </left>
      <right/>
      <top/>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207">
    <xf numFmtId="0" fontId="0" fillId="0" borderId="0" xfId="0"/>
    <xf numFmtId="0" fontId="0" fillId="0" borderId="0" xfId="0" applyProtection="1">
      <protection hidden="1"/>
    </xf>
    <xf numFmtId="0" fontId="0" fillId="0" borderId="0" xfId="0" applyAlignment="1" applyProtection="1">
      <alignment readingOrder="2"/>
      <protection hidden="1"/>
    </xf>
    <xf numFmtId="0" fontId="0" fillId="3" borderId="0" xfId="0" applyFill="1" applyProtection="1">
      <protection hidden="1"/>
    </xf>
    <xf numFmtId="0" fontId="3" fillId="7" borderId="7" xfId="0" applyFont="1" applyFill="1" applyBorder="1" applyAlignment="1" applyProtection="1">
      <alignment horizontal="center" vertical="center" wrapText="1"/>
      <protection hidden="1"/>
    </xf>
    <xf numFmtId="0" fontId="0" fillId="3" borderId="0" xfId="0" applyFill="1" applyBorder="1" applyProtection="1">
      <protection hidden="1"/>
    </xf>
    <xf numFmtId="0" fontId="3" fillId="10" borderId="7" xfId="0" applyFont="1" applyFill="1" applyBorder="1" applyAlignment="1" applyProtection="1">
      <alignment horizontal="center" vertical="center" wrapText="1"/>
      <protection hidden="1"/>
    </xf>
    <xf numFmtId="0" fontId="7" fillId="13" borderId="26" xfId="0" applyFont="1" applyFill="1" applyBorder="1" applyAlignment="1" applyProtection="1">
      <alignment horizontal="center" vertical="center" readingOrder="2"/>
      <protection hidden="1"/>
    </xf>
    <xf numFmtId="0" fontId="7" fillId="13" borderId="22" xfId="0" applyFont="1" applyFill="1" applyBorder="1" applyAlignment="1" applyProtection="1">
      <alignment horizontal="center" vertical="center" readingOrder="2"/>
      <protection hidden="1"/>
    </xf>
    <xf numFmtId="0" fontId="7" fillId="13" borderId="28" xfId="0" applyFont="1" applyFill="1" applyBorder="1" applyAlignment="1" applyProtection="1">
      <alignment horizontal="center" vertical="center" wrapText="1"/>
      <protection hidden="1"/>
    </xf>
    <xf numFmtId="0" fontId="10" fillId="6" borderId="5" xfId="0" applyFont="1" applyFill="1" applyBorder="1" applyAlignment="1" applyProtection="1">
      <alignment vertical="center"/>
      <protection hidden="1"/>
    </xf>
    <xf numFmtId="0" fontId="10" fillId="11" borderId="4" xfId="0" applyFont="1" applyFill="1" applyBorder="1" applyAlignment="1" applyProtection="1">
      <alignment vertical="center"/>
      <protection hidden="1"/>
    </xf>
    <xf numFmtId="2" fontId="10" fillId="11" borderId="31" xfId="0" applyNumberFormat="1" applyFont="1" applyFill="1" applyBorder="1" applyAlignment="1" applyProtection="1">
      <alignment horizontal="center" vertical="center"/>
      <protection hidden="1"/>
    </xf>
    <xf numFmtId="2" fontId="10" fillId="11" borderId="25" xfId="0" applyNumberFormat="1" applyFont="1" applyFill="1" applyBorder="1" applyAlignment="1" applyProtection="1">
      <alignment horizontal="center" vertical="center"/>
      <protection hidden="1"/>
    </xf>
    <xf numFmtId="0" fontId="7" fillId="13" borderId="23" xfId="0" applyFont="1" applyFill="1" applyBorder="1" applyAlignment="1" applyProtection="1">
      <alignment horizontal="center" vertical="center" readingOrder="2"/>
      <protection hidden="1"/>
    </xf>
    <xf numFmtId="0" fontId="10" fillId="13" borderId="23" xfId="0" applyFont="1" applyFill="1" applyBorder="1" applyAlignment="1" applyProtection="1">
      <alignment horizontal="center"/>
      <protection hidden="1"/>
    </xf>
    <xf numFmtId="0" fontId="10" fillId="13" borderId="27" xfId="0" applyFont="1" applyFill="1" applyBorder="1" applyProtection="1">
      <protection hidden="1"/>
    </xf>
    <xf numFmtId="0" fontId="7" fillId="13" borderId="33" xfId="0" applyFont="1" applyFill="1" applyBorder="1" applyAlignment="1" applyProtection="1">
      <alignment horizontal="center" vertical="center" wrapText="1"/>
      <protection hidden="1"/>
    </xf>
    <xf numFmtId="9" fontId="0" fillId="14" borderId="18" xfId="0" applyNumberFormat="1" applyFill="1" applyBorder="1" applyAlignment="1" applyProtection="1">
      <alignment horizontal="center"/>
      <protection hidden="1"/>
    </xf>
    <xf numFmtId="0" fontId="11" fillId="14" borderId="30" xfId="0" applyFont="1" applyFill="1" applyBorder="1" applyProtection="1">
      <protection hidden="1"/>
    </xf>
    <xf numFmtId="2" fontId="11" fillId="14" borderId="28" xfId="0" applyNumberFormat="1" applyFont="1" applyFill="1" applyBorder="1" applyAlignment="1" applyProtection="1">
      <alignment horizontal="center" vertical="center"/>
      <protection hidden="1"/>
    </xf>
    <xf numFmtId="2" fontId="11" fillId="14" borderId="29" xfId="0" applyNumberFormat="1" applyFont="1" applyFill="1" applyBorder="1" applyAlignment="1" applyProtection="1">
      <alignment horizontal="center" vertical="center"/>
      <protection hidden="1"/>
    </xf>
    <xf numFmtId="9" fontId="12" fillId="12" borderId="18" xfId="0" applyNumberFormat="1" applyFont="1" applyFill="1" applyBorder="1" applyAlignment="1" applyProtection="1">
      <alignment horizontal="center" vertical="center"/>
      <protection hidden="1"/>
    </xf>
    <xf numFmtId="0" fontId="12" fillId="12" borderId="30" xfId="0" applyFont="1" applyFill="1" applyBorder="1" applyAlignment="1" applyProtection="1">
      <alignment vertical="center"/>
      <protection hidden="1"/>
    </xf>
    <xf numFmtId="2" fontId="12" fillId="12" borderId="28" xfId="0" applyNumberFormat="1" applyFont="1" applyFill="1" applyBorder="1" applyAlignment="1" applyProtection="1">
      <alignment horizontal="center" vertical="center"/>
      <protection hidden="1"/>
    </xf>
    <xf numFmtId="0" fontId="10" fillId="10" borderId="31" xfId="0" applyFont="1" applyFill="1" applyBorder="1" applyAlignment="1" applyProtection="1">
      <alignment horizontal="center" vertical="center"/>
      <protection hidden="1"/>
    </xf>
    <xf numFmtId="0" fontId="10" fillId="10" borderId="25" xfId="0" applyFont="1" applyFill="1" applyBorder="1" applyAlignment="1" applyProtection="1">
      <alignment horizontal="center" vertical="center"/>
      <protection hidden="1"/>
    </xf>
    <xf numFmtId="165" fontId="0" fillId="6" borderId="28" xfId="0" applyNumberFormat="1" applyFill="1" applyBorder="1" applyAlignment="1" applyProtection="1">
      <alignment horizontal="center" vertical="center"/>
      <protection locked="0"/>
    </xf>
    <xf numFmtId="165" fontId="0" fillId="6" borderId="29" xfId="0" applyNumberFormat="1" applyFill="1" applyBorder="1" applyAlignment="1" applyProtection="1">
      <alignment horizontal="center" vertical="center"/>
      <protection locked="0"/>
    </xf>
    <xf numFmtId="0" fontId="0" fillId="0" borderId="34" xfId="0" applyBorder="1"/>
    <xf numFmtId="0" fontId="4" fillId="7" borderId="9" xfId="0" applyFont="1" applyFill="1" applyBorder="1" applyAlignment="1" applyProtection="1">
      <alignment horizontal="center" vertical="center" wrapText="1"/>
      <protection hidden="1"/>
    </xf>
    <xf numFmtId="0" fontId="6" fillId="5" borderId="36" xfId="0" applyFont="1" applyFill="1" applyBorder="1" applyAlignment="1" applyProtection="1">
      <alignment horizontal="right" vertical="center" wrapText="1" readingOrder="2"/>
      <protection hidden="1"/>
    </xf>
    <xf numFmtId="0" fontId="6" fillId="5" borderId="21" xfId="0" applyFont="1" applyFill="1" applyBorder="1" applyAlignment="1" applyProtection="1">
      <alignment horizontal="right" vertical="center" wrapText="1" readingOrder="2"/>
      <protection hidden="1"/>
    </xf>
    <xf numFmtId="0" fontId="6" fillId="5" borderId="37" xfId="0" applyFont="1" applyFill="1" applyBorder="1" applyAlignment="1" applyProtection="1">
      <alignment horizontal="right" vertical="center" wrapText="1" readingOrder="2"/>
      <protection hidden="1"/>
    </xf>
    <xf numFmtId="0" fontId="0" fillId="0" borderId="35" xfId="0" applyBorder="1" applyProtection="1">
      <protection hidden="1"/>
    </xf>
    <xf numFmtId="49" fontId="4" fillId="7" borderId="8" xfId="0" applyNumberFormat="1" applyFont="1" applyFill="1" applyBorder="1" applyAlignment="1" applyProtection="1">
      <alignment horizontal="center" vertical="center" wrapText="1"/>
      <protection hidden="1"/>
    </xf>
    <xf numFmtId="49" fontId="2" fillId="5" borderId="24" xfId="0" applyNumberFormat="1" applyFont="1" applyFill="1" applyBorder="1" applyAlignment="1" applyProtection="1">
      <alignment horizontal="center" vertical="center" readingOrder="2"/>
      <protection hidden="1"/>
    </xf>
    <xf numFmtId="0" fontId="4" fillId="10" borderId="8" xfId="0" applyNumberFormat="1" applyFont="1" applyFill="1" applyBorder="1" applyAlignment="1" applyProtection="1">
      <alignment horizontal="center" vertical="center"/>
      <protection hidden="1"/>
    </xf>
    <xf numFmtId="0" fontId="2" fillId="2" borderId="24" xfId="0" applyNumberFormat="1" applyFont="1" applyFill="1" applyBorder="1" applyAlignment="1" applyProtection="1">
      <alignment horizontal="center" vertical="center" readingOrder="2"/>
      <protection hidden="1"/>
    </xf>
    <xf numFmtId="0" fontId="3" fillId="8" borderId="1" xfId="0" applyFont="1" applyFill="1" applyBorder="1" applyAlignment="1" applyProtection="1">
      <alignment horizontal="center" vertical="center" wrapText="1"/>
      <protection hidden="1"/>
    </xf>
    <xf numFmtId="0" fontId="0" fillId="0" borderId="0" xfId="0" applyBorder="1"/>
    <xf numFmtId="0" fontId="0" fillId="0" borderId="38" xfId="0" applyBorder="1"/>
    <xf numFmtId="0" fontId="5" fillId="14" borderId="23" xfId="0" applyFont="1" applyFill="1" applyBorder="1" applyAlignment="1" applyProtection="1">
      <alignment readingOrder="2"/>
      <protection hidden="1"/>
    </xf>
    <xf numFmtId="0" fontId="7" fillId="14" borderId="13" xfId="0" applyFont="1" applyFill="1" applyBorder="1" applyAlignment="1" applyProtection="1">
      <alignment horizontal="center" vertical="center" readingOrder="2"/>
      <protection hidden="1"/>
    </xf>
    <xf numFmtId="0" fontId="2" fillId="14" borderId="19" xfId="0" applyFont="1" applyFill="1" applyBorder="1" applyAlignment="1" applyProtection="1">
      <alignment horizontal="center" wrapText="1"/>
      <protection hidden="1"/>
    </xf>
    <xf numFmtId="0" fontId="2" fillId="14" borderId="17" xfId="0" applyFont="1" applyFill="1" applyBorder="1" applyAlignment="1" applyProtection="1">
      <alignment horizontal="center" wrapText="1"/>
      <protection hidden="1"/>
    </xf>
    <xf numFmtId="0" fontId="2" fillId="14" borderId="18" xfId="0" applyFont="1" applyFill="1" applyBorder="1" applyAlignment="1" applyProtection="1">
      <alignment horizontal="center" wrapText="1"/>
      <protection hidden="1"/>
    </xf>
    <xf numFmtId="0" fontId="7" fillId="14" borderId="5" xfId="0" applyFont="1" applyFill="1" applyBorder="1" applyAlignment="1" applyProtection="1">
      <alignment horizontal="center" vertical="center" wrapText="1"/>
      <protection locked="0"/>
    </xf>
    <xf numFmtId="0" fontId="7" fillId="14" borderId="14" xfId="0" applyFont="1" applyFill="1" applyBorder="1" applyAlignment="1" applyProtection="1">
      <alignment horizontal="center" vertical="center" wrapText="1"/>
      <protection locked="0"/>
    </xf>
    <xf numFmtId="0" fontId="13" fillId="14" borderId="4" xfId="2" applyFill="1" applyBorder="1" applyAlignment="1" applyProtection="1">
      <alignment horizontal="center" vertical="center" wrapText="1"/>
      <protection locked="0"/>
    </xf>
    <xf numFmtId="0" fontId="15" fillId="9" borderId="13" xfId="0" applyFont="1" applyFill="1" applyBorder="1" applyAlignment="1" applyProtection="1">
      <alignment horizontal="center" vertical="center" wrapText="1" readingOrder="2"/>
      <protection hidden="1"/>
    </xf>
    <xf numFmtId="0" fontId="0" fillId="0" borderId="15" xfId="0" applyBorder="1"/>
    <xf numFmtId="9" fontId="15" fillId="2" borderId="6" xfId="1" applyFont="1" applyFill="1" applyBorder="1" applyAlignment="1" applyProtection="1">
      <alignment horizontal="center" vertical="center" wrapText="1" readingOrder="2"/>
      <protection hidden="1"/>
    </xf>
    <xf numFmtId="0" fontId="2" fillId="20" borderId="7" xfId="0" applyFont="1" applyFill="1" applyBorder="1" applyAlignment="1">
      <alignment horizontal="center" vertical="center" wrapText="1"/>
    </xf>
    <xf numFmtId="0" fontId="2" fillId="20" borderId="13"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2" fillId="20" borderId="1" xfId="0" applyFont="1" applyFill="1" applyBorder="1" applyAlignment="1">
      <alignment horizontal="center" vertical="center" wrapText="1"/>
    </xf>
    <xf numFmtId="0" fontId="22" fillId="9" borderId="15" xfId="0" applyFont="1" applyFill="1" applyBorder="1" applyAlignment="1">
      <alignment horizontal="center" vertical="center" wrapText="1"/>
    </xf>
    <xf numFmtId="0" fontId="22" fillId="9" borderId="3" xfId="0" applyFont="1" applyFill="1" applyBorder="1" applyAlignment="1">
      <alignment horizontal="center" vertical="center" wrapText="1"/>
    </xf>
    <xf numFmtId="9" fontId="20" fillId="2" borderId="41" xfId="1" applyFont="1" applyFill="1" applyBorder="1" applyAlignment="1" applyProtection="1">
      <alignment horizontal="center" vertical="center" wrapText="1" readingOrder="2"/>
      <protection hidden="1"/>
    </xf>
    <xf numFmtId="0" fontId="2" fillId="20" borderId="6" xfId="0" applyFont="1" applyFill="1" applyBorder="1" applyAlignment="1">
      <alignment horizontal="center" vertical="center" wrapText="1"/>
    </xf>
    <xf numFmtId="9" fontId="20" fillId="2" borderId="11" xfId="1" applyFont="1" applyFill="1" applyBorder="1" applyAlignment="1" applyProtection="1">
      <alignment horizontal="center" vertical="center" wrapText="1" readingOrder="2"/>
      <protection hidden="1"/>
    </xf>
    <xf numFmtId="0" fontId="0" fillId="0" borderId="8" xfId="0" applyBorder="1"/>
    <xf numFmtId="0" fontId="2" fillId="20" borderId="2" xfId="0" applyFont="1" applyFill="1" applyBorder="1" applyAlignment="1">
      <alignment horizontal="center" vertical="center" wrapText="1"/>
    </xf>
    <xf numFmtId="0" fontId="0" fillId="0" borderId="18" xfId="0" applyBorder="1"/>
    <xf numFmtId="0" fontId="0" fillId="0" borderId="30" xfId="0" applyBorder="1"/>
    <xf numFmtId="9" fontId="20" fillId="2" borderId="40" xfId="1" applyFont="1" applyFill="1" applyBorder="1" applyAlignment="1" applyProtection="1">
      <alignment horizontal="center" vertical="center" wrapText="1" readingOrder="2"/>
      <protection hidden="1"/>
    </xf>
    <xf numFmtId="9" fontId="20" fillId="2" borderId="53" xfId="1" applyFont="1" applyFill="1" applyBorder="1" applyAlignment="1" applyProtection="1">
      <alignment horizontal="center" vertical="center" wrapText="1" readingOrder="2"/>
      <protection hidden="1"/>
    </xf>
    <xf numFmtId="0" fontId="0" fillId="4" borderId="18" xfId="0" applyFill="1" applyBorder="1"/>
    <xf numFmtId="0" fontId="0" fillId="4" borderId="30" xfId="0" applyFill="1" applyBorder="1"/>
    <xf numFmtId="0" fontId="0" fillId="4" borderId="51" xfId="0" applyFill="1" applyBorder="1"/>
    <xf numFmtId="0" fontId="0" fillId="4" borderId="52" xfId="0" applyFill="1" applyBorder="1"/>
    <xf numFmtId="9" fontId="20" fillId="2" borderId="56" xfId="1" applyFont="1" applyFill="1" applyBorder="1" applyAlignment="1" applyProtection="1">
      <alignment horizontal="center" vertical="center" wrapText="1" readingOrder="2"/>
      <protection hidden="1"/>
    </xf>
    <xf numFmtId="164" fontId="2" fillId="20" borderId="7" xfId="0" applyNumberFormat="1" applyFont="1" applyFill="1" applyBorder="1" applyAlignment="1">
      <alignment horizontal="center" vertical="center"/>
    </xf>
    <xf numFmtId="9" fontId="20" fillId="2" borderId="10" xfId="1" applyFont="1" applyFill="1" applyBorder="1" applyAlignment="1" applyProtection="1">
      <alignment horizontal="center" vertical="center" wrapText="1" readingOrder="2"/>
      <protection hidden="1"/>
    </xf>
    <xf numFmtId="1" fontId="18" fillId="14" borderId="51" xfId="0" applyNumberFormat="1" applyFont="1" applyFill="1" applyBorder="1" applyAlignment="1" applyProtection="1">
      <alignment horizontal="center" vertical="center" wrapText="1" readingOrder="2"/>
      <protection locked="0"/>
    </xf>
    <xf numFmtId="9" fontId="15" fillId="2" borderId="5" xfId="1" applyFont="1" applyFill="1" applyBorder="1" applyAlignment="1" applyProtection="1">
      <alignment horizontal="center" vertical="center" wrapText="1" readingOrder="2"/>
      <protection hidden="1"/>
    </xf>
    <xf numFmtId="0" fontId="15" fillId="9" borderId="4" xfId="0" applyFont="1" applyFill="1" applyBorder="1" applyAlignment="1" applyProtection="1">
      <alignment horizontal="center" vertical="center" wrapText="1" readingOrder="2"/>
      <protection hidden="1"/>
    </xf>
    <xf numFmtId="9" fontId="17" fillId="2" borderId="14" xfId="1" applyFont="1" applyFill="1" applyBorder="1" applyAlignment="1" applyProtection="1">
      <alignment horizontal="center" vertical="center" wrapText="1" readingOrder="2"/>
      <protection hidden="1"/>
    </xf>
    <xf numFmtId="9" fontId="15" fillId="16" borderId="7" xfId="0" applyNumberFormat="1" applyFont="1" applyFill="1" applyBorder="1" applyAlignment="1" applyProtection="1">
      <alignment horizontal="center" vertical="center" wrapText="1" readingOrder="2"/>
      <protection hidden="1"/>
    </xf>
    <xf numFmtId="0" fontId="14" fillId="9" borderId="3" xfId="0" applyFont="1" applyFill="1" applyBorder="1" applyAlignment="1" applyProtection="1">
      <alignment horizontal="center" vertical="center" wrapText="1" readingOrder="2"/>
      <protection hidden="1"/>
    </xf>
    <xf numFmtId="0" fontId="15" fillId="9" borderId="2" xfId="0" applyFont="1" applyFill="1" applyBorder="1" applyAlignment="1" applyProtection="1">
      <alignment horizontal="center" vertical="center" wrapText="1" readingOrder="2"/>
      <protection hidden="1"/>
    </xf>
    <xf numFmtId="0" fontId="15" fillId="9" borderId="17" xfId="0" applyFont="1" applyFill="1" applyBorder="1" applyAlignment="1" applyProtection="1">
      <alignment horizontal="center" vertical="center" wrapText="1" readingOrder="2"/>
      <protection hidden="1"/>
    </xf>
    <xf numFmtId="0" fontId="15" fillId="9" borderId="45" xfId="0" applyFont="1" applyFill="1" applyBorder="1" applyAlignment="1" applyProtection="1">
      <alignment horizontal="center" vertical="center" wrapText="1" readingOrder="2"/>
      <protection hidden="1"/>
    </xf>
    <xf numFmtId="164" fontId="15" fillId="22" borderId="8" xfId="0" applyNumberFormat="1" applyFont="1" applyFill="1" applyBorder="1" applyAlignment="1" applyProtection="1">
      <alignment vertical="center" wrapText="1" readingOrder="2"/>
      <protection hidden="1"/>
    </xf>
    <xf numFmtId="164" fontId="15" fillId="22" borderId="49" xfId="0" applyNumberFormat="1" applyFont="1" applyFill="1" applyBorder="1" applyAlignment="1" applyProtection="1">
      <alignment vertical="center" wrapText="1" readingOrder="2"/>
      <protection hidden="1"/>
    </xf>
    <xf numFmtId="0" fontId="7" fillId="14" borderId="0" xfId="0" applyFont="1" applyFill="1" applyBorder="1" applyAlignment="1" applyProtection="1">
      <alignment horizontal="center" vertical="center" wrapText="1"/>
      <protection hidden="1"/>
    </xf>
    <xf numFmtId="0" fontId="7" fillId="14" borderId="37" xfId="0" applyFont="1" applyFill="1" applyBorder="1" applyAlignment="1" applyProtection="1">
      <alignment horizontal="center" vertical="center" wrapText="1"/>
      <protection hidden="1"/>
    </xf>
    <xf numFmtId="0" fontId="7" fillId="14" borderId="57" xfId="0" applyFont="1" applyFill="1" applyBorder="1" applyAlignment="1" applyProtection="1">
      <alignment horizontal="center" vertical="center" wrapText="1"/>
      <protection hidden="1"/>
    </xf>
    <xf numFmtId="0" fontId="4" fillId="7" borderId="43" xfId="0" applyFont="1" applyFill="1" applyBorder="1" applyAlignment="1" applyProtection="1">
      <alignment horizontal="center" vertical="center" wrapText="1"/>
      <protection hidden="1"/>
    </xf>
    <xf numFmtId="0" fontId="24" fillId="14" borderId="18" xfId="0" applyFont="1" applyFill="1" applyBorder="1" applyAlignment="1">
      <alignment horizontal="center" vertical="center" wrapText="1"/>
    </xf>
    <xf numFmtId="0" fontId="4" fillId="10" borderId="43" xfId="0" applyFont="1" applyFill="1" applyBorder="1" applyAlignment="1" applyProtection="1">
      <alignment horizontal="center" vertical="center" wrapText="1" readingOrder="2"/>
      <protection hidden="1"/>
    </xf>
    <xf numFmtId="0" fontId="1" fillId="2" borderId="36" xfId="0" applyFont="1" applyFill="1" applyBorder="1" applyAlignment="1" applyProtection="1">
      <alignment horizontal="right" vertical="center" wrapText="1" readingOrder="2"/>
      <protection hidden="1"/>
    </xf>
    <xf numFmtId="0" fontId="1" fillId="2" borderId="21" xfId="0" applyFont="1" applyFill="1" applyBorder="1" applyAlignment="1" applyProtection="1">
      <alignment horizontal="right" vertical="center" wrapText="1" readingOrder="2"/>
      <protection hidden="1"/>
    </xf>
    <xf numFmtId="0" fontId="1" fillId="2" borderId="37" xfId="0" applyFont="1" applyFill="1" applyBorder="1" applyAlignment="1" applyProtection="1">
      <alignment horizontal="right" vertical="center" wrapText="1" readingOrder="2"/>
      <protection hidden="1"/>
    </xf>
    <xf numFmtId="0" fontId="1" fillId="2" borderId="21" xfId="0" applyFont="1" applyFill="1" applyBorder="1" applyAlignment="1" applyProtection="1">
      <alignment horizontal="right" vertical="top" wrapText="1" readingOrder="2"/>
      <protection hidden="1"/>
    </xf>
    <xf numFmtId="0" fontId="14" fillId="23" borderId="7" xfId="0" applyFont="1" applyFill="1" applyBorder="1" applyAlignment="1" applyProtection="1">
      <alignment horizontal="center" vertical="center" wrapText="1" readingOrder="2"/>
      <protection hidden="1"/>
    </xf>
    <xf numFmtId="1" fontId="19" fillId="23" borderId="7" xfId="1" applyNumberFormat="1" applyFont="1" applyFill="1" applyBorder="1" applyAlignment="1">
      <alignment horizontal="center" vertical="center"/>
    </xf>
    <xf numFmtId="2" fontId="0" fillId="0" borderId="0" xfId="0" applyNumberFormat="1"/>
    <xf numFmtId="0" fontId="2" fillId="14" borderId="29" xfId="0" applyFont="1" applyFill="1" applyBorder="1" applyAlignment="1" applyProtection="1">
      <alignment horizontal="center" wrapText="1"/>
      <protection hidden="1"/>
    </xf>
    <xf numFmtId="0" fontId="7" fillId="14" borderId="40" xfId="0" applyFont="1" applyFill="1" applyBorder="1" applyAlignment="1" applyProtection="1">
      <alignment horizontal="center" vertical="center" wrapText="1"/>
      <protection hidden="1"/>
    </xf>
    <xf numFmtId="0" fontId="7" fillId="14" borderId="29" xfId="0" applyFont="1" applyFill="1" applyBorder="1" applyAlignment="1" applyProtection="1">
      <alignment horizontal="center" vertical="center" wrapText="1"/>
      <protection locked="0"/>
    </xf>
    <xf numFmtId="0" fontId="6" fillId="5" borderId="55" xfId="0" applyFont="1" applyFill="1" applyBorder="1" applyAlignment="1" applyProtection="1">
      <alignment horizontal="right" vertical="top" wrapText="1" readingOrder="2"/>
      <protection hidden="1"/>
    </xf>
    <xf numFmtId="0" fontId="3" fillId="8" borderId="15" xfId="0" applyFont="1" applyFill="1" applyBorder="1" applyAlignment="1" applyProtection="1">
      <alignment horizontal="center" vertical="center" wrapText="1"/>
      <protection hidden="1"/>
    </xf>
    <xf numFmtId="0" fontId="14" fillId="23" borderId="10" xfId="0" applyFont="1" applyFill="1" applyBorder="1" applyAlignment="1" applyProtection="1">
      <alignment horizontal="center" vertical="center" wrapText="1" readingOrder="2"/>
      <protection hidden="1"/>
    </xf>
    <xf numFmtId="0" fontId="2" fillId="20" borderId="59" xfId="0" applyFont="1" applyFill="1" applyBorder="1" applyAlignment="1">
      <alignment horizontal="center" vertical="center" wrapText="1"/>
    </xf>
    <xf numFmtId="0" fontId="0" fillId="4" borderId="52" xfId="0" applyFill="1" applyBorder="1" applyAlignment="1">
      <alignment horizontal="center"/>
    </xf>
    <xf numFmtId="0" fontId="0" fillId="4" borderId="51" xfId="0" applyFill="1" applyBorder="1" applyAlignment="1">
      <alignment horizontal="center"/>
    </xf>
    <xf numFmtId="9" fontId="15" fillId="2" borderId="14" xfId="1" applyFont="1" applyFill="1" applyBorder="1" applyAlignment="1" applyProtection="1">
      <alignment horizontal="center" vertical="center" wrapText="1" readingOrder="2"/>
      <protection hidden="1"/>
    </xf>
    <xf numFmtId="164" fontId="25" fillId="14" borderId="51" xfId="0" applyNumberFormat="1" applyFont="1" applyFill="1" applyBorder="1" applyAlignment="1" applyProtection="1">
      <alignment horizontal="right" vertical="top" wrapText="1" readingOrder="2"/>
      <protection hidden="1"/>
    </xf>
    <xf numFmtId="9" fontId="20" fillId="2" borderId="61" xfId="1" applyFont="1" applyFill="1" applyBorder="1" applyAlignment="1" applyProtection="1">
      <alignment horizontal="center" vertical="center" wrapText="1" readingOrder="2"/>
      <protection hidden="1"/>
    </xf>
    <xf numFmtId="0" fontId="6" fillId="20" borderId="29" xfId="0" applyFont="1" applyFill="1" applyBorder="1" applyAlignment="1">
      <alignment horizontal="center" vertical="center" wrapText="1" readingOrder="2"/>
    </xf>
    <xf numFmtId="0" fontId="6" fillId="20" borderId="16" xfId="0" applyFont="1" applyFill="1" applyBorder="1" applyAlignment="1">
      <alignment horizontal="center" vertical="center" wrapText="1" readingOrder="2"/>
    </xf>
    <xf numFmtId="0" fontId="6" fillId="20" borderId="22" xfId="0" applyFont="1" applyFill="1" applyBorder="1" applyAlignment="1">
      <alignment horizontal="center" vertical="center" wrapText="1" readingOrder="2"/>
    </xf>
    <xf numFmtId="0" fontId="0" fillId="0" borderId="23" xfId="0" applyBorder="1"/>
    <xf numFmtId="0" fontId="0" fillId="0" borderId="27" xfId="0" applyBorder="1"/>
    <xf numFmtId="0" fontId="2" fillId="20" borderId="24" xfId="0" applyFont="1" applyFill="1" applyBorder="1" applyAlignment="1">
      <alignment horizontal="center" vertical="center" wrapText="1"/>
    </xf>
    <xf numFmtId="0" fontId="6" fillId="20" borderId="63" xfId="0" applyFont="1" applyFill="1" applyBorder="1" applyAlignment="1">
      <alignment horizontal="center" vertical="center" wrapText="1" readingOrder="2"/>
    </xf>
    <xf numFmtId="9" fontId="20" fillId="2" borderId="58" xfId="1" applyFont="1" applyFill="1" applyBorder="1" applyAlignment="1" applyProtection="1">
      <alignment horizontal="center" vertical="center" wrapText="1" readingOrder="2"/>
      <protection hidden="1"/>
    </xf>
    <xf numFmtId="0" fontId="0" fillId="0" borderId="59" xfId="0" applyBorder="1"/>
    <xf numFmtId="0" fontId="0" fillId="0" borderId="64" xfId="0" applyBorder="1"/>
    <xf numFmtId="0" fontId="22" fillId="9" borderId="46" xfId="0" applyFont="1" applyFill="1" applyBorder="1" applyAlignment="1">
      <alignment horizontal="center" vertical="center" wrapText="1"/>
    </xf>
    <xf numFmtId="0" fontId="22" fillId="9" borderId="23" xfId="0" applyFont="1" applyFill="1" applyBorder="1" applyAlignment="1">
      <alignment horizontal="center" vertical="center" wrapText="1"/>
    </xf>
    <xf numFmtId="164" fontId="15" fillId="14" borderId="16" xfId="0" applyNumberFormat="1" applyFont="1" applyFill="1" applyBorder="1" applyAlignment="1" applyProtection="1">
      <alignment horizontal="center" vertical="center" wrapText="1" readingOrder="2"/>
      <protection hidden="1"/>
    </xf>
    <xf numFmtId="164" fontId="18" fillId="14" borderId="18" xfId="0" applyNumberFormat="1" applyFont="1" applyFill="1" applyBorder="1" applyAlignment="1" applyProtection="1">
      <alignment horizontal="center" vertical="center" wrapText="1" readingOrder="2"/>
      <protection hidden="1"/>
    </xf>
    <xf numFmtId="164" fontId="15" fillId="14" borderId="29" xfId="0" applyNumberFormat="1" applyFont="1" applyFill="1" applyBorder="1" applyAlignment="1" applyProtection="1">
      <alignment horizontal="center" vertical="center" wrapText="1" readingOrder="2"/>
      <protection hidden="1"/>
    </xf>
    <xf numFmtId="164" fontId="16" fillId="14" borderId="24" xfId="0" applyNumberFormat="1" applyFont="1" applyFill="1" applyBorder="1" applyAlignment="1" applyProtection="1">
      <alignment horizontal="center" vertical="center" wrapText="1" readingOrder="2"/>
      <protection hidden="1"/>
    </xf>
    <xf numFmtId="164" fontId="16" fillId="14" borderId="18" xfId="0" applyNumberFormat="1" applyFont="1" applyFill="1" applyBorder="1" applyAlignment="1" applyProtection="1">
      <alignment horizontal="center" vertical="center" wrapText="1" readingOrder="2"/>
      <protection hidden="1"/>
    </xf>
    <xf numFmtId="9" fontId="14" fillId="18" borderId="7" xfId="1" applyFont="1" applyFill="1" applyBorder="1" applyAlignment="1" applyProtection="1">
      <alignment horizontal="center" vertical="center" wrapText="1" readingOrder="2"/>
      <protection hidden="1"/>
    </xf>
    <xf numFmtId="0" fontId="27" fillId="14" borderId="18" xfId="0" applyFont="1" applyFill="1" applyBorder="1" applyAlignment="1">
      <alignment horizontal="center" vertical="center" wrapText="1"/>
    </xf>
    <xf numFmtId="0" fontId="25" fillId="14" borderId="51" xfId="0" applyNumberFormat="1" applyFont="1" applyFill="1" applyBorder="1" applyAlignment="1" applyProtection="1">
      <alignment horizontal="center" vertical="center" wrapText="1" readingOrder="2"/>
      <protection hidden="1"/>
    </xf>
    <xf numFmtId="0" fontId="28" fillId="4" borderId="51" xfId="0" applyFont="1" applyFill="1" applyBorder="1" applyAlignment="1">
      <alignment horizontal="center"/>
    </xf>
    <xf numFmtId="0" fontId="16" fillId="11" borderId="66" xfId="0" applyFont="1" applyFill="1" applyBorder="1" applyAlignment="1" applyProtection="1">
      <alignment horizontal="center" vertical="center" wrapText="1" readingOrder="2"/>
      <protection hidden="1"/>
    </xf>
    <xf numFmtId="0" fontId="16" fillId="11" borderId="39" xfId="0" applyFont="1" applyFill="1" applyBorder="1" applyAlignment="1" applyProtection="1">
      <alignment horizontal="center" vertical="center" wrapText="1" readingOrder="2"/>
      <protection hidden="1"/>
    </xf>
    <xf numFmtId="14" fontId="14" fillId="15" borderId="29" xfId="0" applyNumberFormat="1" applyFont="1" applyFill="1" applyBorder="1" applyAlignment="1" applyProtection="1">
      <alignment horizontal="center" vertical="center" wrapText="1" readingOrder="2"/>
      <protection hidden="1"/>
    </xf>
    <xf numFmtId="0" fontId="2" fillId="20" borderId="62" xfId="0" applyFont="1" applyFill="1" applyBorder="1" applyAlignment="1">
      <alignment horizontal="right" vertical="center" wrapText="1"/>
    </xf>
    <xf numFmtId="0" fontId="2" fillId="20" borderId="45" xfId="0" applyFont="1" applyFill="1" applyBorder="1" applyAlignment="1">
      <alignment vertical="center" wrapText="1"/>
    </xf>
    <xf numFmtId="0" fontId="2" fillId="20" borderId="63" xfId="0" applyFont="1" applyFill="1" applyBorder="1" applyAlignment="1">
      <alignment vertical="center" wrapText="1"/>
    </xf>
    <xf numFmtId="0" fontId="0" fillId="0" borderId="39" xfId="0" applyBorder="1"/>
    <xf numFmtId="0" fontId="0" fillId="0" borderId="46" xfId="0" applyBorder="1"/>
    <xf numFmtId="0" fontId="10" fillId="24" borderId="34" xfId="0" applyFont="1" applyFill="1" applyBorder="1" applyAlignment="1">
      <alignment horizontal="center"/>
    </xf>
    <xf numFmtId="0" fontId="10" fillId="24" borderId="65" xfId="0" applyFont="1" applyFill="1" applyBorder="1" applyAlignment="1">
      <alignment horizontal="center"/>
    </xf>
    <xf numFmtId="14" fontId="14" fillId="15" borderId="29" xfId="0" applyNumberFormat="1" applyFont="1" applyFill="1" applyBorder="1" applyAlignment="1" applyProtection="1">
      <alignment horizontal="center" vertical="center" wrapText="1" readingOrder="2"/>
      <protection hidden="1"/>
    </xf>
    <xf numFmtId="0" fontId="8" fillId="14" borderId="48" xfId="0" applyFont="1" applyFill="1" applyBorder="1" applyAlignment="1" applyProtection="1">
      <alignment horizontal="center" vertical="center" wrapText="1"/>
      <protection hidden="1"/>
    </xf>
    <xf numFmtId="0" fontId="5" fillId="14" borderId="37" xfId="0" applyFont="1" applyFill="1" applyBorder="1" applyAlignment="1" applyProtection="1">
      <alignment horizontal="center" vertical="center" wrapText="1"/>
      <protection hidden="1"/>
    </xf>
    <xf numFmtId="0" fontId="19" fillId="17" borderId="8" xfId="0" applyFont="1" applyFill="1" applyBorder="1" applyAlignment="1">
      <alignment horizontal="center" vertical="center"/>
    </xf>
    <xf numFmtId="0" fontId="19" fillId="17" borderId="49" xfId="0" applyFont="1" applyFill="1" applyBorder="1" applyAlignment="1">
      <alignment horizontal="center" vertical="center"/>
    </xf>
    <xf numFmtId="0" fontId="14" fillId="9" borderId="23" xfId="0" applyFont="1" applyFill="1" applyBorder="1" applyAlignment="1" applyProtection="1">
      <alignment horizontal="center" vertical="center" wrapText="1" readingOrder="2"/>
      <protection hidden="1"/>
    </xf>
    <xf numFmtId="0" fontId="14" fillId="9" borderId="18" xfId="0" applyFont="1" applyFill="1" applyBorder="1" applyAlignment="1" applyProtection="1">
      <alignment horizontal="center" vertical="center" wrapText="1" readingOrder="2"/>
      <protection hidden="1"/>
    </xf>
    <xf numFmtId="0" fontId="14" fillId="9" borderId="51" xfId="0" applyFont="1" applyFill="1" applyBorder="1" applyAlignment="1" applyProtection="1">
      <alignment horizontal="center" vertical="center" wrapText="1" readingOrder="2"/>
      <protection hidden="1"/>
    </xf>
    <xf numFmtId="0" fontId="14" fillId="9" borderId="22" xfId="0" applyFont="1" applyFill="1" applyBorder="1" applyAlignment="1" applyProtection="1">
      <alignment horizontal="center" vertical="center" wrapText="1" readingOrder="2"/>
      <protection hidden="1"/>
    </xf>
    <xf numFmtId="0" fontId="14" fillId="9" borderId="19" xfId="0" applyNumberFormat="1" applyFont="1" applyFill="1" applyBorder="1" applyAlignment="1" applyProtection="1">
      <alignment horizontal="center" vertical="center" wrapText="1" readingOrder="2"/>
      <protection hidden="1"/>
    </xf>
    <xf numFmtId="0" fontId="14" fillId="9" borderId="25" xfId="0" applyNumberFormat="1" applyFont="1" applyFill="1" applyBorder="1" applyAlignment="1" applyProtection="1">
      <alignment horizontal="center" vertical="center" wrapText="1" readingOrder="2"/>
      <protection hidden="1"/>
    </xf>
    <xf numFmtId="0" fontId="15" fillId="16" borderId="15" xfId="0" applyFont="1" applyFill="1" applyBorder="1" applyAlignment="1" applyProtection="1">
      <alignment horizontal="center" vertical="center" wrapText="1" readingOrder="2"/>
      <protection hidden="1"/>
    </xf>
    <xf numFmtId="0" fontId="15" fillId="16" borderId="43" xfId="0" applyFont="1" applyFill="1" applyBorder="1" applyAlignment="1" applyProtection="1">
      <alignment horizontal="center" vertical="center" wrapText="1" readingOrder="2"/>
      <protection hidden="1"/>
    </xf>
    <xf numFmtId="9" fontId="15" fillId="2" borderId="14" xfId="1" applyFont="1" applyFill="1" applyBorder="1" applyAlignment="1" applyProtection="1">
      <alignment horizontal="center" vertical="center" wrapText="1" readingOrder="2"/>
      <protection hidden="1"/>
    </xf>
    <xf numFmtId="9" fontId="15" fillId="2" borderId="6" xfId="1" applyFont="1" applyFill="1" applyBorder="1" applyAlignment="1" applyProtection="1">
      <alignment horizontal="center" vertical="center" wrapText="1" readingOrder="2"/>
      <protection hidden="1"/>
    </xf>
    <xf numFmtId="14" fontId="14" fillId="15" borderId="29" xfId="0" applyNumberFormat="1" applyFont="1" applyFill="1" applyBorder="1" applyAlignment="1" applyProtection="1">
      <alignment horizontal="center" vertical="center" wrapText="1" readingOrder="2"/>
      <protection hidden="1"/>
    </xf>
    <xf numFmtId="2" fontId="14" fillId="18" borderId="8" xfId="0" applyNumberFormat="1" applyFont="1" applyFill="1" applyBorder="1" applyAlignment="1" applyProtection="1">
      <alignment horizontal="center" vertical="center" wrapText="1" readingOrder="2"/>
      <protection locked="0"/>
    </xf>
    <xf numFmtId="2" fontId="14" fillId="18" borderId="49" xfId="0" applyNumberFormat="1" applyFont="1" applyFill="1" applyBorder="1" applyAlignment="1" applyProtection="1">
      <alignment horizontal="center" vertical="center" wrapText="1" readingOrder="2"/>
      <protection locked="0"/>
    </xf>
    <xf numFmtId="0" fontId="14" fillId="18" borderId="43" xfId="0" applyFont="1" applyFill="1" applyBorder="1" applyAlignment="1" applyProtection="1">
      <alignment horizontal="center" vertical="center" wrapText="1" readingOrder="2"/>
      <protection hidden="1"/>
    </xf>
    <xf numFmtId="0" fontId="2" fillId="19" borderId="47" xfId="0" applyFont="1" applyFill="1" applyBorder="1" applyAlignment="1" applyProtection="1">
      <alignment horizontal="center" vertical="center" readingOrder="2"/>
      <protection hidden="1"/>
    </xf>
    <xf numFmtId="0" fontId="2" fillId="19" borderId="20" xfId="0" applyFont="1" applyFill="1" applyBorder="1" applyAlignment="1" applyProtection="1">
      <alignment horizontal="center" vertical="center" readingOrder="2"/>
      <protection hidden="1"/>
    </xf>
    <xf numFmtId="0" fontId="2" fillId="9" borderId="54"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9" borderId="39" xfId="0" applyFont="1" applyFill="1" applyBorder="1" applyAlignment="1" applyProtection="1">
      <alignment horizontal="center" vertical="center" wrapText="1"/>
      <protection hidden="1"/>
    </xf>
    <xf numFmtId="0" fontId="2" fillId="9" borderId="0" xfId="0" applyFont="1" applyFill="1" applyBorder="1" applyAlignment="1" applyProtection="1">
      <alignment horizontal="center" vertical="center" wrapText="1"/>
      <protection hidden="1"/>
    </xf>
    <xf numFmtId="0" fontId="2" fillId="20" borderId="23" xfId="0" applyFont="1" applyFill="1" applyBorder="1" applyAlignment="1">
      <alignment horizontal="center" vertical="center" wrapText="1"/>
    </xf>
    <xf numFmtId="0" fontId="2" fillId="20" borderId="18" xfId="0" applyFont="1" applyFill="1" applyBorder="1" applyAlignment="1">
      <alignment horizontal="center" vertical="center" wrapText="1"/>
    </xf>
    <xf numFmtId="0" fontId="21" fillId="21" borderId="19" xfId="0" applyFont="1" applyFill="1" applyBorder="1" applyAlignment="1">
      <alignment horizontal="center" vertical="center" wrapText="1"/>
    </xf>
    <xf numFmtId="0" fontId="21" fillId="21" borderId="25" xfId="0" applyFont="1" applyFill="1" applyBorder="1" applyAlignment="1">
      <alignment horizontal="center" vertical="center" wrapText="1"/>
    </xf>
    <xf numFmtId="0" fontId="21" fillId="21" borderId="44" xfId="0" applyFont="1" applyFill="1" applyBorder="1" applyAlignment="1">
      <alignment horizontal="center" vertical="center" wrapText="1"/>
    </xf>
    <xf numFmtId="0" fontId="21" fillId="21" borderId="8" xfId="0" applyFont="1" applyFill="1" applyBorder="1" applyAlignment="1">
      <alignment horizontal="center" vertical="center" wrapText="1"/>
    </xf>
    <xf numFmtId="0" fontId="21" fillId="21" borderId="49" xfId="0" applyFont="1" applyFill="1" applyBorder="1" applyAlignment="1">
      <alignment horizontal="center" vertical="center" wrapText="1"/>
    </xf>
    <xf numFmtId="0" fontId="21" fillId="21" borderId="67" xfId="0" applyFont="1" applyFill="1" applyBorder="1" applyAlignment="1">
      <alignment horizontal="center" vertical="center" wrapText="1"/>
    </xf>
    <xf numFmtId="0" fontId="2" fillId="19" borderId="15" xfId="0" applyFont="1" applyFill="1" applyBorder="1" applyAlignment="1">
      <alignment horizontal="center" vertical="center" wrapText="1"/>
    </xf>
    <xf numFmtId="0" fontId="2" fillId="19" borderId="39" xfId="0" applyFont="1" applyFill="1" applyBorder="1" applyAlignment="1">
      <alignment horizontal="center" vertical="center" wrapText="1"/>
    </xf>
    <xf numFmtId="0" fontId="2" fillId="19" borderId="42" xfId="0" applyFont="1" applyFill="1" applyBorder="1" applyAlignment="1">
      <alignment horizontal="center" vertical="center" wrapText="1"/>
    </xf>
    <xf numFmtId="0" fontId="2" fillId="19" borderId="34" xfId="0" applyFont="1" applyFill="1" applyBorder="1" applyAlignment="1">
      <alignment horizontal="center" vertical="center" wrapText="1"/>
    </xf>
    <xf numFmtId="2" fontId="0" fillId="0" borderId="8" xfId="0" applyNumberFormat="1" applyBorder="1" applyAlignment="1">
      <alignment horizontal="center"/>
    </xf>
    <xf numFmtId="2" fontId="0" fillId="0" borderId="50" xfId="0" applyNumberFormat="1" applyBorder="1" applyAlignment="1">
      <alignment horizontal="center"/>
    </xf>
    <xf numFmtId="0" fontId="2" fillId="19" borderId="15" xfId="0" applyFont="1" applyFill="1" applyBorder="1" applyAlignment="1">
      <alignment horizontal="center" vertical="center"/>
    </xf>
    <xf numFmtId="0" fontId="2" fillId="19" borderId="39" xfId="0" applyFont="1" applyFill="1" applyBorder="1" applyAlignment="1">
      <alignment horizontal="center" vertical="center"/>
    </xf>
    <xf numFmtId="0" fontId="2" fillId="19" borderId="42" xfId="0" applyFont="1" applyFill="1" applyBorder="1" applyAlignment="1">
      <alignment horizontal="center" vertical="center"/>
    </xf>
    <xf numFmtId="0" fontId="2" fillId="19" borderId="34" xfId="0" applyFont="1" applyFill="1" applyBorder="1" applyAlignment="1">
      <alignment horizontal="center" vertical="center"/>
    </xf>
    <xf numFmtId="0" fontId="2" fillId="9" borderId="15" xfId="0" applyFont="1" applyFill="1" applyBorder="1" applyAlignment="1">
      <alignment horizontal="center" vertical="center" wrapText="1"/>
    </xf>
    <xf numFmtId="0" fontId="2" fillId="9" borderId="38" xfId="0" applyFont="1" applyFill="1" applyBorder="1" applyAlignment="1">
      <alignment horizontal="center" vertical="center" wrapText="1"/>
    </xf>
    <xf numFmtId="0" fontId="2" fillId="9" borderId="42" xfId="0" applyFont="1" applyFill="1" applyBorder="1" applyAlignment="1">
      <alignment horizontal="center" vertical="center" wrapText="1"/>
    </xf>
    <xf numFmtId="0" fontId="2" fillId="9" borderId="15" xfId="0" applyFont="1" applyFill="1" applyBorder="1" applyAlignment="1" applyProtection="1">
      <alignment horizontal="center" vertical="center" wrapText="1"/>
      <protection hidden="1"/>
    </xf>
    <xf numFmtId="0" fontId="2" fillId="9" borderId="38" xfId="0" applyFont="1" applyFill="1" applyBorder="1" applyAlignment="1" applyProtection="1">
      <alignment horizontal="center" vertical="center" wrapText="1"/>
      <protection hidden="1"/>
    </xf>
    <xf numFmtId="0" fontId="2" fillId="9" borderId="42" xfId="0" applyFont="1" applyFill="1" applyBorder="1" applyAlignment="1" applyProtection="1">
      <alignment horizontal="center" vertical="center" wrapText="1"/>
      <protection hidden="1"/>
    </xf>
    <xf numFmtId="0" fontId="2" fillId="20" borderId="2" xfId="0" applyFont="1" applyFill="1" applyBorder="1" applyAlignment="1">
      <alignment horizontal="center" vertical="center" wrapText="1"/>
    </xf>
    <xf numFmtId="0" fontId="21" fillId="21" borderId="10" xfId="0" applyFont="1" applyFill="1" applyBorder="1" applyAlignment="1">
      <alignment horizontal="center" vertical="center" wrapText="1"/>
    </xf>
    <xf numFmtId="0" fontId="21" fillId="21" borderId="43" xfId="0" applyFont="1" applyFill="1" applyBorder="1" applyAlignment="1">
      <alignment horizontal="center" vertical="center" wrapText="1"/>
    </xf>
    <xf numFmtId="0" fontId="10" fillId="13" borderId="3" xfId="0" applyFont="1" applyFill="1" applyBorder="1" applyAlignment="1" applyProtection="1">
      <alignment horizontal="center" vertical="center"/>
      <protection hidden="1"/>
    </xf>
    <xf numFmtId="0" fontId="10" fillId="13" borderId="6" xfId="0" applyFont="1" applyFill="1" applyBorder="1" applyAlignment="1" applyProtection="1">
      <alignment horizontal="center" vertical="center"/>
      <protection hidden="1"/>
    </xf>
    <xf numFmtId="0" fontId="10" fillId="13" borderId="10" xfId="0" applyFont="1" applyFill="1" applyBorder="1" applyAlignment="1" applyProtection="1">
      <alignment horizontal="center"/>
      <protection hidden="1"/>
    </xf>
    <xf numFmtId="0" fontId="10" fillId="13" borderId="9" xfId="0" applyFont="1" applyFill="1" applyBorder="1" applyAlignment="1" applyProtection="1">
      <alignment horizontal="center"/>
      <protection hidden="1"/>
    </xf>
    <xf numFmtId="0" fontId="10" fillId="10" borderId="12" xfId="0" applyFont="1" applyFill="1" applyBorder="1" applyAlignment="1" applyProtection="1">
      <alignment horizontal="center" vertical="center"/>
      <protection hidden="1"/>
    </xf>
    <xf numFmtId="0" fontId="10" fillId="10" borderId="32" xfId="0" applyFont="1" applyFill="1" applyBorder="1" applyAlignment="1" applyProtection="1">
      <alignment horizontal="center" vertical="center"/>
      <protection hidden="1"/>
    </xf>
    <xf numFmtId="49" fontId="2" fillId="5" borderId="51" xfId="0" applyNumberFormat="1" applyFont="1" applyFill="1" applyBorder="1" applyAlignment="1" applyProtection="1">
      <alignment horizontal="center" vertical="center" readingOrder="2"/>
      <protection hidden="1"/>
    </xf>
    <xf numFmtId="49" fontId="2" fillId="5" borderId="59" xfId="0" applyNumberFormat="1" applyFont="1" applyFill="1" applyBorder="1" applyAlignment="1" applyProtection="1">
      <alignment horizontal="center" vertical="center" readingOrder="2"/>
      <protection hidden="1"/>
    </xf>
    <xf numFmtId="0" fontId="29" fillId="11" borderId="60" xfId="0" applyFont="1" applyFill="1" applyBorder="1" applyAlignment="1" applyProtection="1">
      <alignment horizontal="center" vertical="center" wrapText="1" readingOrder="2"/>
      <protection hidden="1"/>
    </xf>
    <xf numFmtId="0" fontId="16" fillId="11" borderId="36" xfId="0" applyFont="1" applyFill="1" applyBorder="1" applyAlignment="1" applyProtection="1">
      <alignment horizontal="center" vertical="center" wrapText="1" readingOrder="2"/>
      <protection hidden="1"/>
    </xf>
    <xf numFmtId="0" fontId="16" fillId="11" borderId="21" xfId="0" applyFont="1" applyFill="1" applyBorder="1" applyAlignment="1" applyProtection="1">
      <alignment horizontal="center" vertical="center" wrapText="1"/>
      <protection hidden="1"/>
    </xf>
    <xf numFmtId="0" fontId="16" fillId="11" borderId="57" xfId="0" applyFont="1" applyFill="1" applyBorder="1" applyAlignment="1" applyProtection="1">
      <alignment horizontal="center" vertical="center" wrapText="1" readingOrder="2"/>
      <protection hidden="1"/>
    </xf>
    <xf numFmtId="0" fontId="14" fillId="18" borderId="42" xfId="0" applyFont="1" applyFill="1" applyBorder="1" applyAlignment="1" applyProtection="1">
      <alignment horizontal="center" vertical="center" wrapText="1" readingOrder="2"/>
      <protection hidden="1"/>
    </xf>
  </cellXfs>
  <cellStyles count="3">
    <cellStyle name="Normal" xfId="0" builtinId="0"/>
    <cellStyle name="Percent" xfId="1" builtinId="5"/>
    <cellStyle name="היפר-קישור" xfId="2" builtinId="8"/>
  </cellStyles>
  <dxfs count="20">
    <dxf>
      <fill>
        <patternFill>
          <bgColor rgb="FFFFFF00"/>
        </patternFill>
      </fill>
    </dxf>
    <dxf>
      <fill>
        <patternFill>
          <bgColor rgb="FFFF0000"/>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7"/>
  <sheetViews>
    <sheetView showGridLines="0" rightToLeft="1" view="pageBreakPreview" zoomScaleNormal="100" zoomScaleSheetLayoutView="100" workbookViewId="0">
      <selection activeCell="C42" sqref="C42"/>
    </sheetView>
  </sheetViews>
  <sheetFormatPr defaultColWidth="9" defaultRowHeight="14.25" x14ac:dyDescent="0.2"/>
  <cols>
    <col min="1" max="1" width="1.125" style="1" customWidth="1"/>
    <col min="2" max="2" width="10" style="34" customWidth="1"/>
    <col min="3" max="3" width="83.875" style="1" customWidth="1"/>
    <col min="4" max="4" width="15.375" style="1" customWidth="1"/>
    <col min="5" max="5" width="14.125" style="1" customWidth="1"/>
    <col min="6" max="6" width="18.25" style="1" customWidth="1"/>
    <col min="7" max="7" width="15.375" style="1" customWidth="1"/>
    <col min="8" max="16384" width="9" style="1"/>
  </cols>
  <sheetData>
    <row r="1" spans="2:7" ht="6" customHeight="1" thickBot="1" x14ac:dyDescent="0.25"/>
    <row r="2" spans="2:7" s="2" customFormat="1" ht="18.75" x14ac:dyDescent="0.3">
      <c r="B2" s="42"/>
      <c r="C2" s="143" t="s">
        <v>1</v>
      </c>
      <c r="D2" s="43">
        <v>1</v>
      </c>
      <c r="E2" s="43">
        <v>2</v>
      </c>
      <c r="F2" s="43">
        <v>3</v>
      </c>
      <c r="G2" s="43">
        <v>4</v>
      </c>
    </row>
    <row r="3" spans="2:7" ht="48" customHeight="1" thickBot="1" x14ac:dyDescent="0.3">
      <c r="B3" s="44"/>
      <c r="C3" s="144"/>
      <c r="D3" s="48"/>
      <c r="E3" s="48"/>
      <c r="F3" s="48"/>
      <c r="G3" s="48"/>
    </row>
    <row r="4" spans="2:7" ht="15.75" x14ac:dyDescent="0.25">
      <c r="B4" s="45"/>
      <c r="C4" s="100" t="s">
        <v>93</v>
      </c>
      <c r="D4" s="101"/>
      <c r="E4" s="101"/>
      <c r="F4" s="101"/>
      <c r="G4" s="101"/>
    </row>
    <row r="5" spans="2:7" ht="15.75" x14ac:dyDescent="0.25">
      <c r="B5" s="99"/>
      <c r="C5" s="86" t="s">
        <v>18</v>
      </c>
      <c r="D5" s="101"/>
      <c r="E5" s="101"/>
      <c r="F5" s="101"/>
      <c r="G5" s="101"/>
    </row>
    <row r="6" spans="2:7" ht="15.75" x14ac:dyDescent="0.25">
      <c r="B6" s="46"/>
      <c r="C6" s="87" t="s">
        <v>19</v>
      </c>
      <c r="D6" s="47"/>
      <c r="E6" s="47"/>
      <c r="F6" s="47"/>
      <c r="G6" s="47"/>
    </row>
    <row r="7" spans="2:7" ht="16.5" thickBot="1" x14ac:dyDescent="0.3">
      <c r="B7" s="44" t="s">
        <v>0</v>
      </c>
      <c r="C7" s="88" t="s">
        <v>20</v>
      </c>
      <c r="D7" s="49"/>
      <c r="E7" s="49"/>
      <c r="F7" s="49"/>
      <c r="G7" s="49"/>
    </row>
    <row r="8" spans="2:7" s="3" customFormat="1" ht="21" customHeight="1" thickBot="1" x14ac:dyDescent="0.25">
      <c r="B8" s="35" t="s">
        <v>50</v>
      </c>
      <c r="C8" s="89" t="s">
        <v>23</v>
      </c>
      <c r="D8" s="4" t="str">
        <f>IF(COUNTIF(D9:D14,"V")+COUNTIF(D9:D14,"ל.ר.")=6,"V",IF(COUNTIF(D9:D14,"X")&gt;0,"X",IF(COUNTIF(D9:D14,"?")&gt;0,"$","X")))</f>
        <v>X</v>
      </c>
      <c r="E8" s="4" t="str">
        <f t="shared" ref="E8:G8" si="0">IF(COUNTIF(E9:E14,"V")+COUNTIF(E9:E14,"ל.ר.")=6,"V",IF(COUNTIF(E9:E14,"X")&gt;0,"X",IF(COUNTIF(E9:E14,"?")&gt;0,"$","X")))</f>
        <v>X</v>
      </c>
      <c r="F8" s="4" t="str">
        <f t="shared" si="0"/>
        <v>X</v>
      </c>
      <c r="G8" s="4" t="str">
        <f t="shared" si="0"/>
        <v>X</v>
      </c>
    </row>
    <row r="9" spans="2:7" s="3" customFormat="1" ht="26.25" customHeight="1" x14ac:dyDescent="0.2">
      <c r="B9" s="36" t="s">
        <v>49</v>
      </c>
      <c r="C9" s="31" t="s">
        <v>28</v>
      </c>
      <c r="D9" s="90"/>
      <c r="E9" s="90"/>
      <c r="F9" s="90"/>
      <c r="G9" s="90"/>
    </row>
    <row r="10" spans="2:7" s="3" customFormat="1" ht="47.25" customHeight="1" x14ac:dyDescent="0.2">
      <c r="B10" s="36" t="s">
        <v>51</v>
      </c>
      <c r="C10" s="32" t="s">
        <v>3</v>
      </c>
      <c r="D10" s="90"/>
      <c r="E10" s="90"/>
      <c r="F10" s="90"/>
      <c r="G10" s="90"/>
    </row>
    <row r="11" spans="2:7" s="3" customFormat="1" ht="47.25" x14ac:dyDescent="0.2">
      <c r="B11" s="36" t="s">
        <v>52</v>
      </c>
      <c r="C11" s="33" t="s">
        <v>29</v>
      </c>
      <c r="D11" s="90"/>
      <c r="E11" s="90"/>
      <c r="F11" s="90"/>
      <c r="G11" s="90"/>
    </row>
    <row r="12" spans="2:7" s="3" customFormat="1" ht="48.75" customHeight="1" x14ac:dyDescent="0.2">
      <c r="B12" s="36" t="s">
        <v>53</v>
      </c>
      <c r="C12" s="33" t="s">
        <v>109</v>
      </c>
      <c r="D12" s="90"/>
      <c r="E12" s="90"/>
      <c r="F12" s="90"/>
      <c r="G12" s="90"/>
    </row>
    <row r="13" spans="2:7" s="3" customFormat="1" ht="33.75" customHeight="1" x14ac:dyDescent="0.2">
      <c r="B13" s="36" t="s">
        <v>54</v>
      </c>
      <c r="C13" s="33" t="s">
        <v>110</v>
      </c>
      <c r="D13" s="129"/>
      <c r="E13" s="129"/>
      <c r="F13" s="129"/>
      <c r="G13" s="129"/>
    </row>
    <row r="14" spans="2:7" s="3" customFormat="1" ht="79.5" thickBot="1" x14ac:dyDescent="0.25">
      <c r="B14" s="36" t="s">
        <v>55</v>
      </c>
      <c r="C14" s="33" t="s">
        <v>119</v>
      </c>
      <c r="D14" s="90"/>
      <c r="E14" s="90"/>
      <c r="F14" s="90"/>
      <c r="G14" s="90"/>
    </row>
    <row r="15" spans="2:7" s="3" customFormat="1" ht="25.5" customHeight="1" thickBot="1" x14ac:dyDescent="0.25">
      <c r="B15" s="200" t="s">
        <v>56</v>
      </c>
      <c r="C15" s="30" t="s">
        <v>57</v>
      </c>
      <c r="D15" s="39"/>
      <c r="E15" s="39"/>
      <c r="F15" s="39"/>
      <c r="G15" s="39"/>
    </row>
    <row r="16" spans="2:7" s="3" customFormat="1" ht="115.5" customHeight="1" thickBot="1" x14ac:dyDescent="0.25">
      <c r="B16" s="201"/>
      <c r="C16" s="102" t="s">
        <v>120</v>
      </c>
      <c r="D16" s="103"/>
      <c r="E16" s="103"/>
      <c r="F16" s="103"/>
      <c r="G16" s="103"/>
    </row>
    <row r="17" spans="2:7" s="5" customFormat="1" ht="28.5" customHeight="1" thickBot="1" x14ac:dyDescent="0.25">
      <c r="B17" s="37">
        <v>9</v>
      </c>
      <c r="C17" s="91" t="s">
        <v>2</v>
      </c>
      <c r="D17" s="6"/>
      <c r="E17" s="6"/>
      <c r="F17" s="6"/>
      <c r="G17" s="6"/>
    </row>
    <row r="18" spans="2:7" s="5" customFormat="1" ht="15.75" x14ac:dyDescent="0.2">
      <c r="B18" s="38" t="s">
        <v>58</v>
      </c>
      <c r="C18" s="92" t="s">
        <v>121</v>
      </c>
      <c r="D18" s="90"/>
      <c r="E18" s="90"/>
      <c r="F18" s="90"/>
      <c r="G18" s="90"/>
    </row>
    <row r="19" spans="2:7" s="5" customFormat="1" ht="45" x14ac:dyDescent="0.2">
      <c r="B19" s="38" t="s">
        <v>59</v>
      </c>
      <c r="C19" s="93" t="s">
        <v>72</v>
      </c>
      <c r="D19" s="90"/>
      <c r="E19" s="90"/>
      <c r="F19" s="90"/>
      <c r="G19" s="90"/>
    </row>
    <row r="20" spans="2:7" s="5" customFormat="1" ht="45" x14ac:dyDescent="0.2">
      <c r="B20" s="38" t="s">
        <v>60</v>
      </c>
      <c r="C20" s="93" t="s">
        <v>122</v>
      </c>
      <c r="D20" s="90"/>
      <c r="E20" s="90"/>
      <c r="F20" s="90"/>
      <c r="G20" s="90"/>
    </row>
    <row r="21" spans="2:7" s="5" customFormat="1" ht="15.75" x14ac:dyDescent="0.2">
      <c r="B21" s="38" t="s">
        <v>61</v>
      </c>
      <c r="C21" s="93" t="s">
        <v>94</v>
      </c>
      <c r="D21" s="90"/>
      <c r="E21" s="90"/>
      <c r="F21" s="90"/>
      <c r="G21" s="90"/>
    </row>
    <row r="22" spans="2:7" s="5" customFormat="1" ht="15.75" x14ac:dyDescent="0.2">
      <c r="B22" s="38" t="s">
        <v>62</v>
      </c>
      <c r="C22" s="93" t="s">
        <v>105</v>
      </c>
      <c r="D22" s="90"/>
      <c r="E22" s="90"/>
      <c r="F22" s="90"/>
      <c r="G22" s="90"/>
    </row>
    <row r="23" spans="2:7" s="5" customFormat="1" ht="15.75" x14ac:dyDescent="0.2">
      <c r="B23" s="38" t="s">
        <v>63</v>
      </c>
      <c r="C23" s="93" t="s">
        <v>106</v>
      </c>
      <c r="D23" s="90"/>
      <c r="E23" s="90"/>
      <c r="F23" s="90"/>
      <c r="G23" s="90"/>
    </row>
    <row r="24" spans="2:7" s="5" customFormat="1" ht="15.75" x14ac:dyDescent="0.2">
      <c r="B24" s="38" t="s">
        <v>64</v>
      </c>
      <c r="C24" s="93" t="s">
        <v>107</v>
      </c>
      <c r="D24" s="90"/>
      <c r="E24" s="90"/>
      <c r="F24" s="90"/>
      <c r="G24" s="90"/>
    </row>
    <row r="25" spans="2:7" s="5" customFormat="1" ht="19.5" customHeight="1" x14ac:dyDescent="0.2">
      <c r="B25" s="38" t="s">
        <v>65</v>
      </c>
      <c r="C25" s="93" t="s">
        <v>108</v>
      </c>
      <c r="D25" s="90"/>
      <c r="E25" s="90"/>
      <c r="F25" s="90"/>
      <c r="G25" s="90"/>
    </row>
    <row r="26" spans="2:7" s="5" customFormat="1" ht="45" x14ac:dyDescent="0.2">
      <c r="B26" s="38" t="s">
        <v>66</v>
      </c>
      <c r="C26" s="93" t="s">
        <v>79</v>
      </c>
      <c r="D26" s="90"/>
      <c r="E26" s="90"/>
      <c r="F26" s="90"/>
      <c r="G26" s="90"/>
    </row>
    <row r="27" spans="2:7" s="5" customFormat="1" ht="34.5" customHeight="1" x14ac:dyDescent="0.2">
      <c r="B27" s="38" t="s">
        <v>67</v>
      </c>
      <c r="C27" s="95" t="s">
        <v>80</v>
      </c>
      <c r="D27" s="90"/>
      <c r="E27" s="90"/>
      <c r="F27" s="90"/>
      <c r="G27" s="90"/>
    </row>
    <row r="28" spans="2:7" s="5" customFormat="1" ht="34.5" customHeight="1" x14ac:dyDescent="0.2">
      <c r="B28" s="38" t="s">
        <v>68</v>
      </c>
      <c r="C28" s="93" t="s">
        <v>81</v>
      </c>
      <c r="D28" s="90"/>
      <c r="E28" s="90"/>
      <c r="F28" s="90"/>
      <c r="G28" s="90"/>
    </row>
    <row r="29" spans="2:7" s="5" customFormat="1" ht="34.5" customHeight="1" x14ac:dyDescent="0.2">
      <c r="B29" s="38" t="s">
        <v>69</v>
      </c>
      <c r="C29" s="94" t="s">
        <v>83</v>
      </c>
      <c r="D29" s="90"/>
      <c r="E29" s="90"/>
      <c r="F29" s="90"/>
      <c r="G29" s="90"/>
    </row>
    <row r="30" spans="2:7" s="5" customFormat="1" ht="15.75" x14ac:dyDescent="0.2">
      <c r="B30" s="38" t="s">
        <v>70</v>
      </c>
      <c r="C30" s="94" t="s">
        <v>84</v>
      </c>
      <c r="D30" s="90"/>
      <c r="E30" s="90"/>
      <c r="F30" s="90"/>
      <c r="G30" s="90"/>
    </row>
    <row r="31" spans="2:7" s="5" customFormat="1" ht="32.25" customHeight="1" x14ac:dyDescent="0.2">
      <c r="B31" s="38" t="s">
        <v>71</v>
      </c>
      <c r="C31" s="93" t="s">
        <v>82</v>
      </c>
      <c r="D31" s="90"/>
      <c r="E31" s="90"/>
      <c r="F31" s="90"/>
      <c r="G31" s="90"/>
    </row>
    <row r="32" spans="2:7" s="5" customFormat="1" ht="28.5" customHeight="1" thickBot="1" x14ac:dyDescent="0.25">
      <c r="B32" s="38" t="s">
        <v>111</v>
      </c>
      <c r="C32" s="93" t="s">
        <v>123</v>
      </c>
      <c r="D32" s="90"/>
      <c r="E32" s="90"/>
      <c r="F32" s="90"/>
      <c r="G32" s="90"/>
    </row>
    <row r="33" spans="2:7" s="5" customFormat="1" ht="17.25" thickBot="1" x14ac:dyDescent="0.25">
      <c r="B33" s="37" t="s">
        <v>73</v>
      </c>
      <c r="C33" s="91" t="s">
        <v>78</v>
      </c>
      <c r="D33" s="6"/>
      <c r="E33" s="6"/>
      <c r="F33" s="6"/>
      <c r="G33" s="6"/>
    </row>
    <row r="34" spans="2:7" s="5" customFormat="1" ht="45" x14ac:dyDescent="0.2">
      <c r="B34" s="38" t="s">
        <v>74</v>
      </c>
      <c r="C34" s="94" t="s">
        <v>95</v>
      </c>
      <c r="D34" s="90"/>
      <c r="E34" s="90"/>
      <c r="F34" s="90"/>
      <c r="G34" s="90"/>
    </row>
    <row r="35" spans="2:7" s="5" customFormat="1" ht="15.75" x14ac:dyDescent="0.2">
      <c r="B35" s="38" t="s">
        <v>75</v>
      </c>
      <c r="C35" s="94" t="s">
        <v>112</v>
      </c>
      <c r="D35" s="90"/>
      <c r="E35" s="90"/>
      <c r="F35" s="90"/>
      <c r="G35" s="90"/>
    </row>
    <row r="36" spans="2:7" s="5" customFormat="1" ht="15.75" x14ac:dyDescent="0.2">
      <c r="B36" s="38" t="s">
        <v>76</v>
      </c>
      <c r="C36" s="94" t="s">
        <v>113</v>
      </c>
      <c r="D36" s="90"/>
      <c r="E36" s="90"/>
      <c r="F36" s="90"/>
      <c r="G36" s="90"/>
    </row>
    <row r="37" spans="2:7" s="5" customFormat="1" ht="45" x14ac:dyDescent="0.2">
      <c r="B37" s="38" t="s">
        <v>77</v>
      </c>
      <c r="C37" s="94" t="s">
        <v>114</v>
      </c>
      <c r="D37" s="90"/>
      <c r="E37" s="90"/>
      <c r="F37" s="90"/>
      <c r="G37" s="90"/>
    </row>
  </sheetData>
  <mergeCells count="2">
    <mergeCell ref="C2:C3"/>
    <mergeCell ref="B15:B16"/>
  </mergeCells>
  <conditionalFormatting sqref="D8:G8 D15:G15 D17:G17">
    <cfRule type="containsText" dxfId="19" priority="96" operator="containsText" text="ל.ר.">
      <formula>NOT(ISERROR(SEARCH("ל.ר.",D8)))</formula>
    </cfRule>
    <cfRule type="containsText" dxfId="18" priority="97" operator="containsText" text="$">
      <formula>NOT(ISERROR(SEARCH("$",D8)))</formula>
    </cfRule>
    <cfRule type="containsText" dxfId="17" priority="98" operator="containsText" text="X">
      <formula>NOT(ISERROR(SEARCH("X",D8)))</formula>
    </cfRule>
    <cfRule type="containsText" dxfId="16" priority="99" operator="containsText" text="V">
      <formula>NOT(ISERROR(SEARCH("V",D8)))</formula>
    </cfRule>
  </conditionalFormatting>
  <conditionalFormatting sqref="D16:G16">
    <cfRule type="containsText" dxfId="15" priority="44" operator="containsText" text="ל.ר.">
      <formula>NOT(ISERROR(SEARCH("ל.ר.",D16)))</formula>
    </cfRule>
    <cfRule type="containsText" dxfId="14" priority="45" operator="containsText" text="$">
      <formula>NOT(ISERROR(SEARCH("$",D16)))</formula>
    </cfRule>
    <cfRule type="containsText" dxfId="13" priority="46" operator="containsText" text="X">
      <formula>NOT(ISERROR(SEARCH("X",D16)))</formula>
    </cfRule>
    <cfRule type="containsText" dxfId="12" priority="47" operator="containsText" text="V">
      <formula>NOT(ISERROR(SEARCH("V",D16)))</formula>
    </cfRule>
  </conditionalFormatting>
  <conditionalFormatting sqref="D18:G32 D34:G37">
    <cfRule type="containsText" dxfId="11" priority="9" stopIfTrue="1" operator="containsText" text="V">
      <formula>NOT(ISERROR(SEARCH("V",D18)))</formula>
    </cfRule>
    <cfRule type="containsText" dxfId="10" priority="10" stopIfTrue="1" operator="containsText" text="X">
      <formula>NOT(ISERROR(SEARCH("X",D18)))</formula>
    </cfRule>
    <cfRule type="notContainsBlanks" dxfId="9" priority="11" stopIfTrue="1">
      <formula>LEN(TRIM(D18))&gt;0</formula>
    </cfRule>
  </conditionalFormatting>
  <conditionalFormatting sqref="D9:G14">
    <cfRule type="containsText" dxfId="8" priority="30" stopIfTrue="1" operator="containsText" text="V">
      <formula>NOT(ISERROR(SEARCH("V",D9)))</formula>
    </cfRule>
    <cfRule type="containsText" dxfId="7" priority="31" stopIfTrue="1" operator="containsText" text="X">
      <formula>NOT(ISERROR(SEARCH("X",D9)))</formula>
    </cfRule>
    <cfRule type="notContainsBlanks" dxfId="6" priority="32" stopIfTrue="1">
      <formula>LEN(TRIM(D9))&gt;0</formula>
    </cfRule>
  </conditionalFormatting>
  <conditionalFormatting sqref="D33:G33">
    <cfRule type="containsText" dxfId="5" priority="1" operator="containsText" text="ל.ר.">
      <formula>NOT(ISERROR(SEARCH("ל.ר.",D33)))</formula>
    </cfRule>
    <cfRule type="containsText" dxfId="4" priority="2" operator="containsText" text="$">
      <formula>NOT(ISERROR(SEARCH("$",D33)))</formula>
    </cfRule>
    <cfRule type="containsText" dxfId="3" priority="3" operator="containsText" text="X">
      <formula>NOT(ISERROR(SEARCH("X",D33)))</formula>
    </cfRule>
    <cfRule type="containsText" dxfId="2" priority="4" operator="containsText" text="V">
      <formula>NOT(ISERROR(SEARCH("V",D33)))</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2"/>
  <sheetViews>
    <sheetView rightToLeft="1" zoomScale="85" zoomScaleNormal="85" workbookViewId="0">
      <selection activeCell="A13" sqref="A13"/>
    </sheetView>
  </sheetViews>
  <sheetFormatPr defaultRowHeight="14.25" x14ac:dyDescent="0.2"/>
  <cols>
    <col min="1" max="1" width="13.5" customWidth="1"/>
    <col min="2" max="2" width="69.375" customWidth="1"/>
    <col min="3" max="3" width="13.5" customWidth="1"/>
    <col min="4" max="4" width="13.625" bestFit="1" customWidth="1"/>
    <col min="5" max="5" width="11.25" customWidth="1"/>
    <col min="6" max="6" width="14" customWidth="1"/>
    <col min="7" max="7" width="10.625" customWidth="1"/>
    <col min="8" max="8" width="13.25" customWidth="1"/>
    <col min="9" max="9" width="12.125" customWidth="1"/>
    <col min="10" max="10" width="12.875" customWidth="1"/>
    <col min="11" max="11" width="11.75" customWidth="1"/>
  </cols>
  <sheetData>
    <row r="1" spans="1:61" ht="47.25" customHeight="1" x14ac:dyDescent="0.2">
      <c r="A1" s="51"/>
      <c r="B1" s="147" t="s">
        <v>25</v>
      </c>
      <c r="C1" s="50" t="s">
        <v>26</v>
      </c>
      <c r="D1" s="147">
        <v>1</v>
      </c>
      <c r="E1" s="150"/>
      <c r="F1" s="147">
        <v>2</v>
      </c>
      <c r="G1" s="150"/>
      <c r="H1" s="147">
        <v>3</v>
      </c>
      <c r="I1" s="150"/>
      <c r="J1" s="147">
        <v>4</v>
      </c>
      <c r="K1" s="15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row>
    <row r="2" spans="1:61" ht="40.5" customHeight="1" thickBot="1" x14ac:dyDescent="0.25">
      <c r="A2" s="41"/>
      <c r="B2" s="148"/>
      <c r="C2" s="77" t="s">
        <v>27</v>
      </c>
      <c r="D2" s="151"/>
      <c r="E2" s="152"/>
      <c r="F2" s="151" t="s">
        <v>22</v>
      </c>
      <c r="G2" s="152"/>
      <c r="H2" s="151" t="s">
        <v>22</v>
      </c>
      <c r="I2" s="152"/>
      <c r="J2" s="151" t="s">
        <v>22</v>
      </c>
      <c r="K2" s="152"/>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row>
    <row r="3" spans="1:61" ht="34.5" customHeight="1" thickBot="1" x14ac:dyDescent="0.25">
      <c r="A3" s="80" t="s">
        <v>24</v>
      </c>
      <c r="B3" s="149"/>
      <c r="C3" s="81" t="s">
        <v>5</v>
      </c>
      <c r="D3" s="82" t="s">
        <v>21</v>
      </c>
      <c r="E3" s="83" t="s">
        <v>6</v>
      </c>
      <c r="F3" s="82" t="s">
        <v>17</v>
      </c>
      <c r="G3" s="83" t="s">
        <v>6</v>
      </c>
      <c r="H3" s="82" t="s">
        <v>17</v>
      </c>
      <c r="I3" s="83" t="s">
        <v>6</v>
      </c>
      <c r="J3" s="82" t="s">
        <v>17</v>
      </c>
      <c r="K3" s="83" t="s">
        <v>6</v>
      </c>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row>
    <row r="4" spans="1:61" ht="25.5" customHeight="1" thickBot="1" x14ac:dyDescent="0.25">
      <c r="A4" s="153" t="s">
        <v>30</v>
      </c>
      <c r="B4" s="154"/>
      <c r="C4" s="79"/>
      <c r="D4" s="84"/>
      <c r="E4" s="85"/>
      <c r="F4" s="84"/>
      <c r="G4" s="85"/>
      <c r="H4" s="84"/>
      <c r="I4" s="85"/>
      <c r="J4" s="84"/>
      <c r="K4" s="85"/>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row>
    <row r="5" spans="1:61" s="29" customFormat="1" ht="19.5" thickBot="1" x14ac:dyDescent="0.25">
      <c r="A5" s="134" t="s">
        <v>126</v>
      </c>
      <c r="B5" s="133" t="s">
        <v>104</v>
      </c>
      <c r="C5" s="52">
        <v>0.18</v>
      </c>
      <c r="D5" s="126"/>
      <c r="E5" s="123">
        <f>IFERROR(MIN(6*D5,18),0)</f>
        <v>0</v>
      </c>
      <c r="F5" s="126"/>
      <c r="G5" s="123">
        <f>IFERROR(MIN(6*F5,18),0)</f>
        <v>0</v>
      </c>
      <c r="H5" s="126"/>
      <c r="I5" s="123">
        <f>IFERROR(MIN(6*H5,18),0)</f>
        <v>0</v>
      </c>
      <c r="J5" s="126"/>
      <c r="K5" s="123">
        <f>IFERROR(MIN(6*J5,18),0)</f>
        <v>0</v>
      </c>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row>
    <row r="6" spans="1:61" ht="21.75" customHeight="1" x14ac:dyDescent="0.2">
      <c r="A6" s="157" t="s">
        <v>127</v>
      </c>
      <c r="B6" s="202" t="s">
        <v>124</v>
      </c>
      <c r="C6" s="155">
        <v>0.18</v>
      </c>
      <c r="D6" s="127"/>
      <c r="E6" s="123">
        <f>IFERROR(MIN(2*D6,12),0)</f>
        <v>0</v>
      </c>
      <c r="F6" s="127"/>
      <c r="G6" s="123">
        <f>IFERROR(MIN(2*F6,12),0)</f>
        <v>0</v>
      </c>
      <c r="H6" s="127"/>
      <c r="I6" s="123">
        <f>IFERROR(MIN(2*H6,12),0)</f>
        <v>0</v>
      </c>
      <c r="J6" s="127"/>
      <c r="K6" s="123">
        <f>IFERROR(MIN(2*J6,12),0)</f>
        <v>0</v>
      </c>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row>
    <row r="7" spans="1:61" ht="21.75" customHeight="1" x14ac:dyDescent="0.2">
      <c r="A7" s="157"/>
      <c r="B7" s="132" t="s">
        <v>125</v>
      </c>
      <c r="C7" s="156"/>
      <c r="D7" s="126"/>
      <c r="E7" s="123">
        <f>IFERROR(MIN(1*D7,6),0)</f>
        <v>0</v>
      </c>
      <c r="F7" s="126"/>
      <c r="G7" s="123">
        <f>IFERROR(MIN(1*F7,6),0)</f>
        <v>0</v>
      </c>
      <c r="H7" s="126"/>
      <c r="I7" s="123">
        <f>IFERROR(MIN(1*H7,6),0)</f>
        <v>0</v>
      </c>
      <c r="J7" s="126"/>
      <c r="K7" s="123">
        <f>IFERROR(MIN(1*J7,6),0)</f>
        <v>0</v>
      </c>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row>
    <row r="8" spans="1:61" ht="57.75" customHeight="1" x14ac:dyDescent="0.2">
      <c r="A8" s="142" t="s">
        <v>128</v>
      </c>
      <c r="B8" s="203" t="s">
        <v>85</v>
      </c>
      <c r="C8" s="76">
        <v>0.14000000000000001</v>
      </c>
      <c r="D8" s="124" t="s">
        <v>86</v>
      </c>
      <c r="E8" s="125">
        <f>SUMPRODUCT('שביעות רצון לקוחות קודמים'!E15,$C$8)</f>
        <v>0</v>
      </c>
      <c r="F8" s="124" t="s">
        <v>86</v>
      </c>
      <c r="G8" s="125">
        <f>SUMPRODUCT('שביעות רצון לקוחות קודמים'!G15,$C$8)</f>
        <v>0</v>
      </c>
      <c r="H8" s="124" t="s">
        <v>86</v>
      </c>
      <c r="I8" s="125">
        <f>SUMPRODUCT('שביעות רצון לקוחות קודמים'!I15,$C$8)</f>
        <v>0</v>
      </c>
      <c r="J8" s="124" t="s">
        <v>86</v>
      </c>
      <c r="K8" s="125">
        <f>SUMPRODUCT('שביעות רצון לקוחות קודמים'!K15,$C$8)</f>
        <v>0</v>
      </c>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row>
    <row r="9" spans="1:61" ht="34.5" customHeight="1" x14ac:dyDescent="0.2">
      <c r="A9" s="142" t="s">
        <v>128</v>
      </c>
      <c r="B9" s="204" t="s">
        <v>103</v>
      </c>
      <c r="C9" s="108">
        <v>0.05</v>
      </c>
      <c r="D9" s="130"/>
      <c r="E9" s="123">
        <f>IFERROR(MIN(2.5*D9,5),0)</f>
        <v>0</v>
      </c>
      <c r="F9" s="109"/>
      <c r="G9" s="123">
        <f>IFERROR(MIN(2.5*F9,5),0)</f>
        <v>0</v>
      </c>
      <c r="H9" s="109"/>
      <c r="I9" s="123">
        <f>IFERROR(MIN(2.5*H9,5),0)</f>
        <v>0</v>
      </c>
      <c r="J9" s="109"/>
      <c r="K9" s="123">
        <f>IFERROR(MIN(2.5*J9,5),0)</f>
        <v>0</v>
      </c>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row>
    <row r="10" spans="1:61" ht="45.75" customHeight="1" thickBot="1" x14ac:dyDescent="0.25">
      <c r="A10" s="142" t="s">
        <v>128</v>
      </c>
      <c r="B10" s="205" t="s">
        <v>96</v>
      </c>
      <c r="C10" s="78">
        <v>0.45</v>
      </c>
      <c r="D10" s="75" t="s">
        <v>102</v>
      </c>
      <c r="E10" s="123">
        <f>SUMPRODUCT('ראיון ופרזנטציה'!D12,$C$10)</f>
        <v>0</v>
      </c>
      <c r="F10" s="75" t="s">
        <v>102</v>
      </c>
      <c r="G10" s="123">
        <f>SUMPRODUCT('ראיון ופרזנטציה'!F12,$C$10)</f>
        <v>0</v>
      </c>
      <c r="H10" s="75" t="s">
        <v>102</v>
      </c>
      <c r="I10" s="123">
        <f>SUMPRODUCT('ראיון ופרזנטציה'!H12,$C$10)</f>
        <v>0</v>
      </c>
      <c r="J10" s="75" t="s">
        <v>102</v>
      </c>
      <c r="K10" s="123">
        <f>SUMPRODUCT('ראיון ופרזנטציה'!J12,$C$10)</f>
        <v>0</v>
      </c>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row>
    <row r="11" spans="1:61" ht="24" customHeight="1" thickBot="1" x14ac:dyDescent="0.25">
      <c r="A11" s="206" t="s">
        <v>7</v>
      </c>
      <c r="B11" s="160"/>
      <c r="C11" s="128">
        <v>1</v>
      </c>
      <c r="D11" s="158">
        <f>SUM(E5:E10)</f>
        <v>0</v>
      </c>
      <c r="E11" s="159"/>
      <c r="F11" s="158">
        <f t="shared" ref="F11" si="0">SUM(G5:G10)</f>
        <v>0</v>
      </c>
      <c r="G11" s="159"/>
      <c r="H11" s="158">
        <f t="shared" ref="H11" si="1">SUM(I5:I10)</f>
        <v>0</v>
      </c>
      <c r="I11" s="159"/>
      <c r="J11" s="158">
        <f t="shared" ref="J11" si="2">SUM(K5:K10)</f>
        <v>0</v>
      </c>
      <c r="K11" s="159"/>
    </row>
    <row r="12" spans="1:61" ht="34.5" customHeight="1" thickBot="1" x14ac:dyDescent="0.25">
      <c r="A12" s="96">
        <v>13.7</v>
      </c>
      <c r="B12" s="104" t="s">
        <v>48</v>
      </c>
      <c r="C12" s="97">
        <v>70</v>
      </c>
      <c r="D12" s="145" t="str">
        <f>IF(D11&gt;=$C$12,"V","X")</f>
        <v>X</v>
      </c>
      <c r="E12" s="146"/>
      <c r="F12" s="145" t="str">
        <f>IF(F11&gt;=$C$12,"V","X")</f>
        <v>X</v>
      </c>
      <c r="G12" s="146"/>
      <c r="H12" s="145" t="str">
        <f t="shared" ref="H12" si="3">IF(H11&gt;=$C$12,"V","X")</f>
        <v>X</v>
      </c>
      <c r="I12" s="146"/>
      <c r="J12" s="145" t="str">
        <f t="shared" ref="J12" si="4">IF(J11&gt;=$C$12,"V","X")</f>
        <v>X</v>
      </c>
      <c r="K12" s="146"/>
    </row>
  </sheetData>
  <sheetProtection selectLockedCells="1" selectUnlockedCells="1"/>
  <mergeCells count="21">
    <mergeCell ref="F11:G11"/>
    <mergeCell ref="H11:I11"/>
    <mergeCell ref="J11:K11"/>
    <mergeCell ref="A11:B11"/>
    <mergeCell ref="D11:E11"/>
    <mergeCell ref="D12:E12"/>
    <mergeCell ref="F12:G12"/>
    <mergeCell ref="H12:I12"/>
    <mergeCell ref="J12:K12"/>
    <mergeCell ref="B1:B3"/>
    <mergeCell ref="D1:E1"/>
    <mergeCell ref="D2:E2"/>
    <mergeCell ref="A4:B4"/>
    <mergeCell ref="H1:I1"/>
    <mergeCell ref="J1:K1"/>
    <mergeCell ref="F1:G1"/>
    <mergeCell ref="F2:G2"/>
    <mergeCell ref="H2:I2"/>
    <mergeCell ref="J2:K2"/>
    <mergeCell ref="C6:C7"/>
    <mergeCell ref="A6:A7"/>
  </mergeCells>
  <conditionalFormatting sqref="D12:K12">
    <cfRule type="containsText" dxfId="1" priority="7" operator="containsText" text="X">
      <formula>NOT(ISERROR(SEARCH("X",D12)))</formula>
    </cfRule>
    <cfRule type="containsText" dxfId="0" priority="8" operator="containsText" text="V">
      <formula>NOT(ISERROR(SEARCH("V",D12)))</formula>
    </cfRule>
  </conditionalFormatting>
  <pageMargins left="0.7" right="0.7" top="0.75" bottom="0.75" header="0.3" footer="0.3"/>
  <pageSetup paperSize="9" orientation="portrait" r:id="rId1"/>
  <ignoredErrors>
    <ignoredError sqref="E1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rightToLeft="1" tabSelected="1" workbookViewId="0">
      <selection activeCell="F13" sqref="F13"/>
    </sheetView>
  </sheetViews>
  <sheetFormatPr defaultRowHeight="14.25" x14ac:dyDescent="0.2"/>
  <cols>
    <col min="2" max="2" width="35.875" customWidth="1"/>
    <col min="3" max="3" width="7.625" customWidth="1"/>
    <col min="4" max="4" width="11.375" customWidth="1"/>
    <col min="5" max="5" width="10.75" customWidth="1"/>
    <col min="6" max="7" width="9" customWidth="1"/>
    <col min="8" max="9" width="10" customWidth="1"/>
    <col min="10" max="11" width="9" customWidth="1"/>
  </cols>
  <sheetData>
    <row r="1" spans="1:11" ht="15" thickBot="1" x14ac:dyDescent="0.25"/>
    <row r="2" spans="1:11" ht="48.75" customHeight="1" thickBot="1" x14ac:dyDescent="0.25">
      <c r="A2" s="175" t="s">
        <v>92</v>
      </c>
      <c r="B2" s="176"/>
      <c r="C2" s="176"/>
      <c r="D2" s="161" t="s">
        <v>43</v>
      </c>
      <c r="E2" s="162"/>
      <c r="F2" s="161" t="s">
        <v>44</v>
      </c>
      <c r="G2" s="162"/>
      <c r="H2" s="161" t="s">
        <v>45</v>
      </c>
      <c r="I2" s="162"/>
      <c r="J2" s="161" t="s">
        <v>46</v>
      </c>
      <c r="K2" s="162"/>
    </row>
    <row r="3" spans="1:11" ht="32.25" customHeight="1" thickBot="1" x14ac:dyDescent="0.25">
      <c r="A3" s="177"/>
      <c r="B3" s="178"/>
      <c r="C3" s="178"/>
      <c r="D3" s="122" t="s">
        <v>90</v>
      </c>
      <c r="E3" s="121" t="s">
        <v>91</v>
      </c>
      <c r="F3" s="122" t="s">
        <v>90</v>
      </c>
      <c r="G3" s="121" t="s">
        <v>91</v>
      </c>
      <c r="H3" s="122" t="s">
        <v>90</v>
      </c>
      <c r="I3" s="121" t="s">
        <v>91</v>
      </c>
      <c r="J3" s="122" t="s">
        <v>90</v>
      </c>
      <c r="K3" s="121" t="s">
        <v>91</v>
      </c>
    </row>
    <row r="4" spans="1:11" ht="15.75" x14ac:dyDescent="0.2">
      <c r="A4" s="163"/>
      <c r="B4" s="135" t="s">
        <v>115</v>
      </c>
      <c r="C4" s="165" t="s">
        <v>4</v>
      </c>
      <c r="D4" s="131"/>
      <c r="E4" s="106"/>
      <c r="F4" s="107"/>
      <c r="G4" s="106"/>
      <c r="H4" s="107"/>
      <c r="I4" s="106"/>
      <c r="J4" s="107"/>
      <c r="K4" s="106"/>
    </row>
    <row r="5" spans="1:11" ht="15.75" customHeight="1" x14ac:dyDescent="0.2">
      <c r="A5" s="164"/>
      <c r="B5" s="136"/>
      <c r="C5" s="166"/>
      <c r="D5" s="107"/>
      <c r="E5" s="106"/>
      <c r="F5" s="107"/>
      <c r="G5" s="106"/>
      <c r="H5" s="107"/>
      <c r="I5" s="106"/>
      <c r="J5" s="107"/>
      <c r="K5" s="106"/>
    </row>
    <row r="6" spans="1:11" ht="16.5" customHeight="1" thickBot="1" x14ac:dyDescent="0.25">
      <c r="A6" s="164"/>
      <c r="B6" s="137" t="s">
        <v>116</v>
      </c>
      <c r="C6" s="166"/>
      <c r="D6" s="107"/>
      <c r="E6" s="106"/>
      <c r="F6" s="107"/>
      <c r="G6" s="106"/>
      <c r="H6" s="107"/>
      <c r="I6" s="106"/>
      <c r="J6" s="107"/>
      <c r="K6" s="106"/>
    </row>
    <row r="7" spans="1:11" ht="31.5" x14ac:dyDescent="0.2">
      <c r="A7" s="167" t="s">
        <v>38</v>
      </c>
      <c r="B7" s="113" t="s">
        <v>97</v>
      </c>
      <c r="C7" s="67">
        <v>0.15</v>
      </c>
      <c r="D7" s="114"/>
      <c r="E7" s="115"/>
      <c r="F7" s="114"/>
      <c r="G7" s="115"/>
      <c r="H7" s="114"/>
      <c r="I7" s="115"/>
      <c r="J7" s="114"/>
      <c r="K7" s="115"/>
    </row>
    <row r="8" spans="1:11" ht="15.75" x14ac:dyDescent="0.2">
      <c r="A8" s="168"/>
      <c r="B8" s="111" t="s">
        <v>98</v>
      </c>
      <c r="C8" s="66">
        <v>0.3</v>
      </c>
      <c r="D8" s="64"/>
      <c r="E8" s="65"/>
      <c r="F8" s="64"/>
      <c r="G8" s="65"/>
      <c r="H8" s="64"/>
      <c r="I8" s="65"/>
      <c r="J8" s="64"/>
      <c r="K8" s="65"/>
    </row>
    <row r="9" spans="1:11" ht="47.25" x14ac:dyDescent="0.2">
      <c r="A9" s="168"/>
      <c r="B9" s="111" t="s">
        <v>99</v>
      </c>
      <c r="C9" s="66">
        <v>0.2</v>
      </c>
      <c r="D9" s="64"/>
      <c r="E9" s="65"/>
      <c r="F9" s="64"/>
      <c r="G9" s="65"/>
      <c r="H9" s="64"/>
      <c r="I9" s="65"/>
      <c r="J9" s="64"/>
      <c r="K9" s="65"/>
    </row>
    <row r="10" spans="1:11" ht="31.5" x14ac:dyDescent="0.2">
      <c r="A10" s="116"/>
      <c r="B10" s="112" t="s">
        <v>100</v>
      </c>
      <c r="C10" s="110">
        <v>0.2</v>
      </c>
      <c r="D10" s="64"/>
      <c r="E10" s="65"/>
      <c r="F10" s="64"/>
      <c r="G10" s="65"/>
      <c r="H10" s="64"/>
      <c r="I10" s="65"/>
      <c r="J10" s="64"/>
      <c r="K10" s="65"/>
    </row>
    <row r="11" spans="1:11" ht="16.5" thickBot="1" x14ac:dyDescent="0.25">
      <c r="A11" s="105"/>
      <c r="B11" s="117" t="s">
        <v>101</v>
      </c>
      <c r="C11" s="118">
        <v>0.15</v>
      </c>
      <c r="D11" s="119"/>
      <c r="E11" s="120"/>
      <c r="F11" s="119"/>
      <c r="G11" s="120"/>
      <c r="H11" s="119"/>
      <c r="I11" s="120"/>
      <c r="J11" s="119"/>
      <c r="K11" s="120"/>
    </row>
    <row r="12" spans="1:11" ht="16.5" thickBot="1" x14ac:dyDescent="0.25">
      <c r="A12" s="172" t="s">
        <v>117</v>
      </c>
      <c r="B12" s="173"/>
      <c r="C12" s="174"/>
      <c r="D12" s="138">
        <f>SUMPRODUCT(D7:D11,$C$7:$C$11)</f>
        <v>0</v>
      </c>
      <c r="E12" s="138">
        <f t="shared" ref="E12:K12" si="0">SUMPRODUCT(E7:E11,$C$7:$C$11)</f>
        <v>0</v>
      </c>
      <c r="F12" s="138">
        <f t="shared" si="0"/>
        <v>0</v>
      </c>
      <c r="G12" s="138">
        <f t="shared" si="0"/>
        <v>0</v>
      </c>
      <c r="H12" s="138">
        <f t="shared" si="0"/>
        <v>0</v>
      </c>
      <c r="I12" s="138">
        <f t="shared" si="0"/>
        <v>0</v>
      </c>
      <c r="J12" s="138">
        <f t="shared" si="0"/>
        <v>0</v>
      </c>
      <c r="K12" s="139">
        <f t="shared" si="0"/>
        <v>0</v>
      </c>
    </row>
    <row r="13" spans="1:11" ht="16.5" thickBot="1" x14ac:dyDescent="0.3">
      <c r="A13" s="169" t="s">
        <v>118</v>
      </c>
      <c r="B13" s="170"/>
      <c r="C13" s="171"/>
      <c r="D13" s="140">
        <f>AVERAGE(D12:E12)</f>
        <v>0</v>
      </c>
      <c r="E13" s="140"/>
      <c r="F13" s="140">
        <f>AVERAGE(F12:G12)</f>
        <v>0</v>
      </c>
      <c r="G13" s="140"/>
      <c r="H13" s="140">
        <f>AVERAGE(H12:I12)</f>
        <v>0</v>
      </c>
      <c r="I13" s="140"/>
      <c r="J13" s="140">
        <f>AVERAGE(J12:K12)</f>
        <v>0</v>
      </c>
      <c r="K13" s="141"/>
    </row>
  </sheetData>
  <mergeCells count="10">
    <mergeCell ref="A13:C13"/>
    <mergeCell ref="A12:C12"/>
    <mergeCell ref="A2:C3"/>
    <mergeCell ref="D2:E2"/>
    <mergeCell ref="F2:G2"/>
    <mergeCell ref="H2:I2"/>
    <mergeCell ref="J2:K2"/>
    <mergeCell ref="A4:A6"/>
    <mergeCell ref="C4:C6"/>
    <mergeCell ref="A7:A9"/>
  </mergeCells>
  <dataValidations count="2">
    <dataValidation type="whole" allowBlank="1" showInputMessage="1" showErrorMessage="1" sqref="F7:K11 D7:E7">
      <formula1>1</formula1>
      <formula2>10</formula2>
    </dataValidation>
    <dataValidation type="decimal" allowBlank="1" showInputMessage="1" showErrorMessage="1" sqref="D8:E11">
      <formula1>1</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1"/>
  <sheetViews>
    <sheetView rightToLeft="1" workbookViewId="0">
      <selection activeCell="K15" sqref="K15"/>
    </sheetView>
  </sheetViews>
  <sheetFormatPr defaultRowHeight="14.25" x14ac:dyDescent="0.2"/>
  <cols>
    <col min="1" max="1" width="12.875" customWidth="1"/>
    <col min="2" max="2" width="18.75" customWidth="1"/>
    <col min="3" max="3" width="9.125" customWidth="1"/>
    <col min="4" max="4" width="13.75" customWidth="1"/>
    <col min="5" max="5" width="16.625" customWidth="1"/>
    <col min="6" max="11" width="9" customWidth="1"/>
  </cols>
  <sheetData>
    <row r="2" spans="1:11" ht="15" thickBot="1" x14ac:dyDescent="0.25"/>
    <row r="3" spans="1:11" ht="16.5" thickBot="1" x14ac:dyDescent="0.25">
      <c r="A3" s="181" t="s">
        <v>32</v>
      </c>
      <c r="B3" s="182"/>
      <c r="C3" s="182"/>
      <c r="D3" s="161" t="s">
        <v>43</v>
      </c>
      <c r="E3" s="162"/>
      <c r="F3" s="161" t="s">
        <v>44</v>
      </c>
      <c r="G3" s="162"/>
      <c r="H3" s="161" t="s">
        <v>45</v>
      </c>
      <c r="I3" s="162"/>
      <c r="J3" s="161" t="s">
        <v>46</v>
      </c>
      <c r="K3" s="162"/>
    </row>
    <row r="4" spans="1:11" ht="16.5" thickBot="1" x14ac:dyDescent="0.25">
      <c r="A4" s="183"/>
      <c r="B4" s="184"/>
      <c r="C4" s="184"/>
      <c r="D4" s="57" t="s">
        <v>41</v>
      </c>
      <c r="E4" s="58" t="s">
        <v>42</v>
      </c>
      <c r="F4" s="57" t="s">
        <v>41</v>
      </c>
      <c r="G4" s="58" t="s">
        <v>42</v>
      </c>
      <c r="H4" s="57" t="s">
        <v>41</v>
      </c>
      <c r="I4" s="58" t="s">
        <v>42</v>
      </c>
      <c r="J4" s="57" t="s">
        <v>41</v>
      </c>
      <c r="K4" s="58" t="s">
        <v>42</v>
      </c>
    </row>
    <row r="5" spans="1:11" ht="16.5" thickBot="1" x14ac:dyDescent="0.25">
      <c r="A5" s="185" t="s">
        <v>33</v>
      </c>
      <c r="B5" s="53" t="s">
        <v>34</v>
      </c>
      <c r="C5" s="188" t="s">
        <v>4</v>
      </c>
      <c r="D5" s="68"/>
      <c r="E5" s="69"/>
      <c r="F5" s="68"/>
      <c r="G5" s="69"/>
      <c r="H5" s="68"/>
      <c r="I5" s="69"/>
      <c r="J5" s="68"/>
      <c r="K5" s="69"/>
    </row>
    <row r="6" spans="1:11" ht="15.75" x14ac:dyDescent="0.2">
      <c r="A6" s="186"/>
      <c r="B6" s="54" t="s">
        <v>35</v>
      </c>
      <c r="C6" s="189"/>
      <c r="D6" s="68"/>
      <c r="E6" s="69"/>
      <c r="F6" s="68"/>
      <c r="G6" s="69"/>
      <c r="H6" s="68"/>
      <c r="I6" s="69"/>
      <c r="J6" s="68"/>
      <c r="K6" s="69"/>
    </row>
    <row r="7" spans="1:11" ht="15.75" x14ac:dyDescent="0.2">
      <c r="A7" s="186"/>
      <c r="B7" s="55" t="s">
        <v>36</v>
      </c>
      <c r="C7" s="189"/>
      <c r="D7" s="68"/>
      <c r="E7" s="69"/>
      <c r="F7" s="68"/>
      <c r="G7" s="69"/>
      <c r="H7" s="68"/>
      <c r="I7" s="69"/>
      <c r="J7" s="68"/>
      <c r="K7" s="69"/>
    </row>
    <row r="8" spans="1:11" ht="16.5" thickBot="1" x14ac:dyDescent="0.25">
      <c r="A8" s="187"/>
      <c r="B8" s="56" t="s">
        <v>37</v>
      </c>
      <c r="C8" s="190"/>
      <c r="D8" s="70"/>
      <c r="E8" s="71"/>
      <c r="F8" s="70"/>
      <c r="G8" s="71"/>
      <c r="H8" s="70"/>
      <c r="I8" s="71"/>
      <c r="J8" s="70"/>
      <c r="K8" s="71"/>
    </row>
    <row r="9" spans="1:11" ht="28.5" customHeight="1" x14ac:dyDescent="0.2">
      <c r="A9" s="191" t="s">
        <v>38</v>
      </c>
      <c r="B9" s="60" t="s">
        <v>87</v>
      </c>
      <c r="C9" s="61">
        <v>0.25</v>
      </c>
      <c r="D9" s="64"/>
      <c r="E9" s="64"/>
      <c r="F9" s="64"/>
      <c r="G9" s="64"/>
      <c r="H9" s="64"/>
      <c r="I9" s="64"/>
      <c r="J9" s="64"/>
      <c r="K9" s="64"/>
    </row>
    <row r="10" spans="1:11" ht="56.25" customHeight="1" x14ac:dyDescent="0.2">
      <c r="A10" s="191"/>
      <c r="B10" s="55" t="s">
        <v>88</v>
      </c>
      <c r="C10" s="59">
        <v>0.25</v>
      </c>
      <c r="D10" s="64"/>
      <c r="E10" s="64"/>
      <c r="F10" s="64"/>
      <c r="G10" s="64"/>
      <c r="H10" s="64"/>
      <c r="I10" s="64"/>
      <c r="J10" s="64"/>
      <c r="K10" s="64"/>
    </row>
    <row r="11" spans="1:11" ht="47.25" customHeight="1" x14ac:dyDescent="0.2">
      <c r="A11" s="191"/>
      <c r="B11" s="55" t="s">
        <v>31</v>
      </c>
      <c r="C11" s="59">
        <v>0.25</v>
      </c>
      <c r="D11" s="64"/>
      <c r="E11" s="64"/>
      <c r="F11" s="64"/>
      <c r="G11" s="64"/>
      <c r="H11" s="64"/>
      <c r="I11" s="64"/>
      <c r="J11" s="64"/>
      <c r="K11" s="64"/>
    </row>
    <row r="12" spans="1:11" ht="33" customHeight="1" thickBot="1" x14ac:dyDescent="0.25">
      <c r="A12" s="191"/>
      <c r="B12" s="63" t="s">
        <v>89</v>
      </c>
      <c r="C12" s="72">
        <v>0.25</v>
      </c>
      <c r="D12" s="64"/>
      <c r="E12" s="64"/>
      <c r="F12" s="64"/>
      <c r="G12" s="64"/>
      <c r="H12" s="64"/>
      <c r="I12" s="64"/>
      <c r="J12" s="64"/>
      <c r="K12" s="64"/>
    </row>
    <row r="13" spans="1:11" ht="39.75" customHeight="1" thickBot="1" x14ac:dyDescent="0.25">
      <c r="A13" s="73"/>
      <c r="B13" s="73" t="s">
        <v>47</v>
      </c>
      <c r="C13" s="74">
        <f>SUM(C9:C12)</f>
        <v>1</v>
      </c>
      <c r="D13" s="62">
        <f t="shared" ref="D13:K13" si="0">SUMPRODUCT($C$9:$C$12,D$9:D$12)*10</f>
        <v>0</v>
      </c>
      <c r="E13" s="62">
        <f t="shared" si="0"/>
        <v>0</v>
      </c>
      <c r="F13" s="62">
        <f t="shared" si="0"/>
        <v>0</v>
      </c>
      <c r="G13" s="62">
        <f t="shared" si="0"/>
        <v>0</v>
      </c>
      <c r="H13" s="62">
        <f t="shared" si="0"/>
        <v>0</v>
      </c>
      <c r="I13" s="62">
        <f t="shared" si="0"/>
        <v>0</v>
      </c>
      <c r="J13" s="62">
        <f t="shared" si="0"/>
        <v>0</v>
      </c>
      <c r="K13" s="62">
        <f t="shared" si="0"/>
        <v>0</v>
      </c>
    </row>
    <row r="14" spans="1:11" ht="16.5" thickBot="1" x14ac:dyDescent="0.25">
      <c r="A14" s="192" t="s">
        <v>39</v>
      </c>
      <c r="B14" s="193"/>
      <c r="C14" s="193"/>
      <c r="D14" s="179">
        <f>AVERAGE(D$13:E$13)</f>
        <v>0</v>
      </c>
      <c r="E14" s="180"/>
      <c r="F14" s="179">
        <f t="shared" ref="F14" si="1">AVERAGE(F$13:G$13)</f>
        <v>0</v>
      </c>
      <c r="G14" s="180"/>
      <c r="H14" s="179">
        <f t="shared" ref="H14" si="2">AVERAGE(H$13:I$13)</f>
        <v>0</v>
      </c>
      <c r="I14" s="180"/>
      <c r="J14" s="179">
        <f t="shared" ref="J14" si="3">AVERAGE(J$13:K$13)</f>
        <v>0</v>
      </c>
      <c r="K14" s="180"/>
    </row>
    <row r="15" spans="1:11" x14ac:dyDescent="0.2">
      <c r="E15" s="98">
        <f>D14</f>
        <v>0</v>
      </c>
      <c r="G15" s="98">
        <f>F14</f>
        <v>0</v>
      </c>
      <c r="I15" s="98">
        <f>H14</f>
        <v>0</v>
      </c>
      <c r="K15" s="98">
        <f>J14</f>
        <v>0</v>
      </c>
    </row>
    <row r="21" spans="6:6" x14ac:dyDescent="0.2">
      <c r="F21" t="s">
        <v>40</v>
      </c>
    </row>
  </sheetData>
  <mergeCells count="13">
    <mergeCell ref="A3:C4"/>
    <mergeCell ref="A5:A8"/>
    <mergeCell ref="C5:C8"/>
    <mergeCell ref="A9:A12"/>
    <mergeCell ref="A14:C14"/>
    <mergeCell ref="D14:E14"/>
    <mergeCell ref="F14:G14"/>
    <mergeCell ref="H14:I14"/>
    <mergeCell ref="J14:K14"/>
    <mergeCell ref="H3:I3"/>
    <mergeCell ref="J3:K3"/>
    <mergeCell ref="D3:E3"/>
    <mergeCell ref="F3:G3"/>
  </mergeCells>
  <dataValidations count="1">
    <dataValidation type="whole" allowBlank="1" showInputMessage="1" showErrorMessage="1" sqref="D9:K12">
      <formula1>1</formula1>
      <formula2>10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rightToLeft="1" zoomScale="90" zoomScaleNormal="90" workbookViewId="0">
      <selection activeCell="K23" sqref="K23"/>
    </sheetView>
  </sheetViews>
  <sheetFormatPr defaultRowHeight="14.25" x14ac:dyDescent="0.2"/>
  <cols>
    <col min="1" max="2" width="9" customWidth="1"/>
    <col min="3" max="3" width="18.125" customWidth="1"/>
    <col min="4" max="7" width="12.625" customWidth="1"/>
  </cols>
  <sheetData>
    <row r="1" spans="1:7" ht="15" thickBot="1" x14ac:dyDescent="0.25">
      <c r="A1" s="1"/>
      <c r="B1" s="1"/>
      <c r="C1" s="1"/>
      <c r="D1" s="1"/>
      <c r="E1" s="1"/>
      <c r="F1" s="1"/>
      <c r="G1" s="1"/>
    </row>
    <row r="2" spans="1:7" ht="15" x14ac:dyDescent="0.2">
      <c r="A2" s="1"/>
      <c r="B2" s="1"/>
      <c r="C2" s="194" t="s">
        <v>13</v>
      </c>
      <c r="D2" s="7">
        <v>1</v>
      </c>
      <c r="E2" s="8">
        <v>2</v>
      </c>
      <c r="F2" s="8">
        <v>3</v>
      </c>
      <c r="G2" s="8">
        <v>4</v>
      </c>
    </row>
    <row r="3" spans="1:7" ht="15" x14ac:dyDescent="0.2">
      <c r="A3" s="1"/>
      <c r="B3" s="1"/>
      <c r="C3" s="195"/>
      <c r="D3" s="9">
        <f>'תנאי-סף'!D3</f>
        <v>0</v>
      </c>
      <c r="E3" s="9">
        <f>'תנאי-סף'!E3</f>
        <v>0</v>
      </c>
      <c r="F3" s="9">
        <f>'תנאי-סף'!F3</f>
        <v>0</v>
      </c>
      <c r="G3" s="9">
        <f>'תנאי-סף'!G3</f>
        <v>0</v>
      </c>
    </row>
    <row r="4" spans="1:7" ht="15" x14ac:dyDescent="0.2">
      <c r="A4" s="1"/>
      <c r="B4" s="1"/>
      <c r="C4" s="10" t="s">
        <v>8</v>
      </c>
      <c r="D4" s="27"/>
      <c r="E4" s="28"/>
      <c r="F4" s="28"/>
      <c r="G4" s="28"/>
    </row>
    <row r="5" spans="1:7" ht="15.75" thickBot="1" x14ac:dyDescent="0.25">
      <c r="A5" s="1"/>
      <c r="B5" s="1"/>
      <c r="C5" s="11" t="s">
        <v>9</v>
      </c>
      <c r="D5" s="12">
        <f>IFERROR(MIN($D$4:$G$4)/D4*100,0)</f>
        <v>0</v>
      </c>
      <c r="E5" s="13">
        <f>IFERROR(MIN($D$4:$G$4)/E4*100,0)</f>
        <v>0</v>
      </c>
      <c r="F5" s="13">
        <f>IFERROR(MIN($D$4:$G$4)/F4*100,0)</f>
        <v>0</v>
      </c>
      <c r="G5" s="13">
        <f>IFERROR(MIN($D$4:$G$4)/G4*100,0)</f>
        <v>0</v>
      </c>
    </row>
    <row r="6" spans="1:7" x14ac:dyDescent="0.2">
      <c r="A6" s="1"/>
      <c r="B6" s="1"/>
      <c r="C6" s="1"/>
      <c r="D6" s="1"/>
      <c r="E6" s="1"/>
      <c r="F6" s="1"/>
      <c r="G6" s="1"/>
    </row>
    <row r="7" spans="1:7" x14ac:dyDescent="0.2">
      <c r="A7" s="1"/>
      <c r="B7" s="1"/>
      <c r="C7" s="1"/>
      <c r="D7" s="1"/>
      <c r="E7" s="1"/>
      <c r="F7" s="1"/>
      <c r="G7" s="1"/>
    </row>
    <row r="8" spans="1:7" x14ac:dyDescent="0.2">
      <c r="A8" s="1"/>
      <c r="B8" s="1"/>
      <c r="C8" s="1"/>
      <c r="D8" s="1"/>
      <c r="E8" s="1"/>
      <c r="F8" s="1"/>
      <c r="G8" s="1"/>
    </row>
    <row r="9" spans="1:7" x14ac:dyDescent="0.2">
      <c r="A9" s="1"/>
      <c r="B9" s="1"/>
      <c r="C9" s="1"/>
      <c r="D9" s="1"/>
      <c r="E9" s="1"/>
      <c r="F9" s="1"/>
      <c r="G9" s="1"/>
    </row>
    <row r="10" spans="1:7" ht="15" thickBot="1" x14ac:dyDescent="0.25">
      <c r="A10" s="1"/>
      <c r="B10" s="1"/>
      <c r="C10" s="1"/>
      <c r="D10" s="1"/>
      <c r="E10" s="1"/>
      <c r="F10" s="1"/>
      <c r="G10" s="1"/>
    </row>
    <row r="11" spans="1:7" ht="15.75" thickBot="1" x14ac:dyDescent="0.3">
      <c r="A11" s="1"/>
      <c r="B11" s="196" t="s">
        <v>14</v>
      </c>
      <c r="C11" s="197"/>
      <c r="D11" s="14">
        <v>1</v>
      </c>
      <c r="E11" s="8">
        <v>2</v>
      </c>
      <c r="F11" s="8">
        <v>3</v>
      </c>
      <c r="G11" s="8">
        <v>4</v>
      </c>
    </row>
    <row r="12" spans="1:7" ht="15" x14ac:dyDescent="0.25">
      <c r="A12" s="1"/>
      <c r="B12" s="15" t="s">
        <v>4</v>
      </c>
      <c r="C12" s="16" t="s">
        <v>15</v>
      </c>
      <c r="D12" s="17">
        <f>D3</f>
        <v>0</v>
      </c>
      <c r="E12" s="17">
        <f t="shared" ref="E12:G12" si="0">E3</f>
        <v>0</v>
      </c>
      <c r="F12" s="17">
        <f t="shared" si="0"/>
        <v>0</v>
      </c>
      <c r="G12" s="17">
        <f t="shared" si="0"/>
        <v>0</v>
      </c>
    </row>
    <row r="13" spans="1:7" x14ac:dyDescent="0.2">
      <c r="A13" s="1"/>
      <c r="B13" s="18">
        <v>0.6</v>
      </c>
      <c r="C13" s="19" t="s">
        <v>10</v>
      </c>
      <c r="D13" s="20">
        <f>איכות!D11</f>
        <v>0</v>
      </c>
      <c r="E13" s="20">
        <f>איכות!F11</f>
        <v>0</v>
      </c>
      <c r="F13" s="20">
        <f>איכות!H11</f>
        <v>0</v>
      </c>
      <c r="G13" s="20">
        <f>איכות!J11</f>
        <v>0</v>
      </c>
    </row>
    <row r="14" spans="1:7" x14ac:dyDescent="0.2">
      <c r="A14" s="1"/>
      <c r="B14" s="18">
        <v>0.4</v>
      </c>
      <c r="C14" s="19" t="s">
        <v>11</v>
      </c>
      <c r="D14" s="20">
        <f>D5</f>
        <v>0</v>
      </c>
      <c r="E14" s="21">
        <f>E5</f>
        <v>0</v>
      </c>
      <c r="F14" s="21">
        <f>F5</f>
        <v>0</v>
      </c>
      <c r="G14" s="21">
        <f>G5</f>
        <v>0</v>
      </c>
    </row>
    <row r="15" spans="1:7" ht="15" x14ac:dyDescent="0.2">
      <c r="A15" s="1"/>
      <c r="B15" s="22">
        <f>SUM(B13:B14)</f>
        <v>1</v>
      </c>
      <c r="C15" s="23" t="s">
        <v>12</v>
      </c>
      <c r="D15" s="24">
        <f>(D13*0.6)+(D14*0.4)</f>
        <v>0</v>
      </c>
      <c r="E15" s="24">
        <f t="shared" ref="E15:G15" si="1">(E13*0.6)+(E14*0.4)</f>
        <v>0</v>
      </c>
      <c r="F15" s="24">
        <f t="shared" si="1"/>
        <v>0</v>
      </c>
      <c r="G15" s="24">
        <f t="shared" si="1"/>
        <v>0</v>
      </c>
    </row>
    <row r="16" spans="1:7" ht="15.75" thickBot="1" x14ac:dyDescent="0.25">
      <c r="A16" s="1"/>
      <c r="B16" s="198" t="s">
        <v>16</v>
      </c>
      <c r="C16" s="199"/>
      <c r="D16" s="25">
        <f>RANK(D15,$D$15:$G$15,0)</f>
        <v>1</v>
      </c>
      <c r="E16" s="26">
        <f>RANK(E15,$D$15:$G$15,0)</f>
        <v>1</v>
      </c>
      <c r="F16" s="26">
        <f>RANK(F15,$D$15:$G$15,0)</f>
        <v>1</v>
      </c>
      <c r="G16" s="26">
        <f>RANK(G15,$D$15:$G$15,0)</f>
        <v>1</v>
      </c>
    </row>
  </sheetData>
  <mergeCells count="3">
    <mergeCell ref="C2:C3"/>
    <mergeCell ref="B11:C11"/>
    <mergeCell ref="B16: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12</vt:i4>
      </vt:variant>
    </vt:vector>
  </HeadingPairs>
  <TitlesOfParts>
    <vt:vector size="17" baseType="lpstr">
      <vt:lpstr>תנאי-סף</vt:lpstr>
      <vt:lpstr>איכות</vt:lpstr>
      <vt:lpstr>ראיון ופרזנטציה</vt:lpstr>
      <vt:lpstr>שביעות רצון לקוחות קודמים</vt:lpstr>
      <vt:lpstr>מחיר וסיכום</vt:lpstr>
      <vt:lpstr>'תנאי-סף'!_Ref263083897</vt:lpstr>
      <vt:lpstr>'תנאי-סף'!_Ref274737718</vt:lpstr>
      <vt:lpstr>'תנאי-סף'!_Ref295727242</vt:lpstr>
      <vt:lpstr>'תנאי-סף'!_Ref296892065</vt:lpstr>
      <vt:lpstr>'תנאי-סף'!_Ref299614156</vt:lpstr>
      <vt:lpstr>'תנאי-סף'!_Ref304923103</vt:lpstr>
      <vt:lpstr>'תנאי-סף'!_Ref315969559</vt:lpstr>
      <vt:lpstr>'תנאי-סף'!_Ref316295880</vt:lpstr>
      <vt:lpstr>'תנאי-סף'!_Ref373241086</vt:lpstr>
      <vt:lpstr>'תנאי-סף'!_Ref374524676</vt:lpstr>
      <vt:lpstr>'תנאי-סף'!_Ref375118806</vt:lpstr>
      <vt:lpstr>'תנאי-סף'!WPrint_Area_W</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Sarel Kadosh</cp:lastModifiedBy>
  <dcterms:created xsi:type="dcterms:W3CDTF">2012-09-13T08:40:43Z</dcterms:created>
  <dcterms:modified xsi:type="dcterms:W3CDTF">2017-01-05T14:28:28Z</dcterms:modified>
</cp:coreProperties>
</file>